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Соглашения на иые цели 2023\Соглашение 610 от 26.12.22 (апробация)\"/>
    </mc:Choice>
  </mc:AlternateContent>
  <xr:revisionPtr revIDLastSave="0" documentId="13_ncr:1_{5317EACB-F0B1-431D-9483-711A75E7EB6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тчет_о_расходах" sheetId="1" r:id="rId1"/>
    <sheet name="Отчет_о_достижении_значений" sheetId="4" r:id="rId2"/>
    <sheet name="Отчет о реализ.плана меропр" sheetId="5" r:id="rId3"/>
  </sheets>
  <definedNames>
    <definedName name="_xlnm.Print_Area" localSheetId="1">Отчет_о_достижении_значений!$A$1:$N$67</definedName>
    <definedName name="_xlnm.Print_Area" localSheetId="0">Отчет_о_расходах!$A$1:$K$40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4" l="1"/>
  <c r="I47" i="4"/>
  <c r="H47" i="4"/>
  <c r="F47" i="4"/>
  <c r="J30" i="4"/>
  <c r="J27" i="4"/>
  <c r="I27" i="4"/>
  <c r="J45" i="4"/>
  <c r="N52" i="4"/>
  <c r="G51" i="4"/>
  <c r="G52" i="4" s="1"/>
  <c r="G33" i="4"/>
  <c r="N18" i="4"/>
  <c r="K21" i="1"/>
  <c r="G21" i="1"/>
  <c r="G22" i="1" s="1"/>
  <c r="D16" i="1"/>
  <c r="I16" i="1" s="1"/>
  <c r="K15" i="1"/>
  <c r="K12" i="1"/>
  <c r="K11" i="1"/>
  <c r="L52" i="4"/>
  <c r="N45" i="4"/>
  <c r="N39" i="4"/>
  <c r="N33" i="4"/>
  <c r="N15" i="4"/>
  <c r="J15" i="4"/>
  <c r="I15" i="4"/>
  <c r="D22" i="1"/>
  <c r="I18" i="1"/>
  <c r="I17" i="1"/>
  <c r="I14" i="1"/>
  <c r="I12" i="1"/>
  <c r="I13" i="1"/>
  <c r="I10" i="1"/>
  <c r="I30" i="4"/>
  <c r="M52" i="4" l="1"/>
  <c r="J25" i="5" l="1"/>
  <c r="G25" i="5"/>
  <c r="F25" i="5"/>
  <c r="J24" i="5"/>
  <c r="G24" i="5"/>
  <c r="F24" i="5"/>
  <c r="J23" i="5"/>
  <c r="G23" i="5"/>
  <c r="F23" i="5"/>
  <c r="J22" i="5"/>
  <c r="G22" i="5"/>
  <c r="F22" i="5"/>
  <c r="J21" i="5"/>
  <c r="G21" i="5"/>
  <c r="F21" i="5"/>
  <c r="J20" i="5"/>
  <c r="G20" i="5"/>
  <c r="F20" i="5"/>
  <c r="J19" i="5"/>
  <c r="G19" i="5"/>
  <c r="F19" i="5"/>
  <c r="J18" i="5" l="1"/>
  <c r="G18" i="5"/>
  <c r="F18" i="5"/>
  <c r="J17" i="5"/>
  <c r="G17" i="5"/>
  <c r="F17" i="5"/>
  <c r="J16" i="5"/>
  <c r="G16" i="5"/>
  <c r="F16" i="5"/>
  <c r="J14" i="5"/>
  <c r="J15" i="5"/>
  <c r="G15" i="5"/>
  <c r="F15" i="5"/>
  <c r="G14" i="5" l="1"/>
  <c r="F14" i="5"/>
  <c r="N27" i="4" l="1"/>
  <c r="N51" i="4"/>
  <c r="I51" i="4"/>
  <c r="J51" i="4"/>
  <c r="I50" i="4"/>
  <c r="J50" i="4" s="1"/>
  <c r="I24" i="4"/>
  <c r="J24" i="4" s="1"/>
  <c r="G45" i="4"/>
  <c r="K22" i="1"/>
  <c r="J22" i="1"/>
  <c r="I21" i="1"/>
  <c r="I20" i="1"/>
  <c r="E21" i="1"/>
  <c r="H22" i="1"/>
  <c r="F22" i="1"/>
  <c r="D20" i="1"/>
  <c r="I11" i="1" l="1"/>
  <c r="N21" i="4" l="1"/>
  <c r="N24" i="4"/>
  <c r="N30" i="4"/>
  <c r="N36" i="4"/>
  <c r="N42" i="4"/>
  <c r="I33" i="4" l="1"/>
  <c r="J33" i="4" s="1"/>
  <c r="I18" i="4" l="1"/>
  <c r="J18" i="4" s="1"/>
  <c r="I36" i="4"/>
  <c r="I39" i="4"/>
  <c r="J39" i="4" s="1"/>
  <c r="I42" i="4"/>
  <c r="J42" i="4" s="1"/>
  <c r="I21" i="4"/>
  <c r="J21" i="4" s="1"/>
  <c r="J47" i="4" l="1"/>
  <c r="I15" i="1" l="1"/>
  <c r="I19" i="1"/>
  <c r="E18" i="1"/>
  <c r="E17" i="1"/>
  <c r="E16" i="1"/>
  <c r="E15" i="1"/>
  <c r="E11" i="1"/>
  <c r="E12" i="1"/>
  <c r="C22" i="1"/>
  <c r="I48" i="4"/>
  <c r="J48" i="4" s="1"/>
  <c r="I49" i="4"/>
  <c r="J49" i="4" s="1"/>
  <c r="I22" i="1" l="1"/>
  <c r="E20" i="1"/>
  <c r="J36" i="4" l="1"/>
  <c r="E13" i="1" l="1"/>
  <c r="E14" i="1"/>
  <c r="E19" i="1"/>
  <c r="E10" i="1"/>
  <c r="E22" i="1" s="1"/>
</calcChain>
</file>

<file path=xl/sharedStrings.xml><?xml version="1.0" encoding="utf-8"?>
<sst xmlns="http://schemas.openxmlformats.org/spreadsheetml/2006/main" count="267" uniqueCount="139">
  <si>
    <t>Цель предоставления Субсидии &lt;3&gt;</t>
  </si>
  <si>
    <t>Направление расходования средств Субсидии &lt;4&gt;</t>
  </si>
  <si>
    <t>Остаток Субсидии на начало текущего финансового года, разрешенный к использованию &lt;5&gt;</t>
  </si>
  <si>
    <t>всего, в том числе</t>
  </si>
  <si>
    <t>из областного бюджета</t>
  </si>
  <si>
    <t>возврат дебиторской задолженности прошлых лет &lt;6&gt;</t>
  </si>
  <si>
    <t>всего</t>
  </si>
  <si>
    <t>из них возвращено в областной бюджет</t>
  </si>
  <si>
    <t>всего &lt;7&gt;</t>
  </si>
  <si>
    <t>требуется в направлении на те же цели &lt;8&gt;</t>
  </si>
  <si>
    <t>подлежит возврату &lt;9&gt;</t>
  </si>
  <si>
    <t>в том числе:</t>
  </si>
  <si>
    <t>Остаток Субсидии на конец отчетного периода</t>
  </si>
  <si>
    <t>Поступления &lt;2&gt;</t>
  </si>
  <si>
    <t>Выплаты</t>
  </si>
  <si>
    <t>Единица измерения: рубль (с точностью до второго десятичного знака)</t>
  </si>
  <si>
    <t>Наименование Учредителя</t>
  </si>
  <si>
    <t>Наименование Учреждения</t>
  </si>
  <si>
    <t>Комитет по социальной защите населения Ленинградской области</t>
  </si>
  <si>
    <t>Руководитель (уполномоченное лицо)</t>
  </si>
  <si>
    <t>&lt;1&gt; Настоящий отчет составляется нарастающим итогом с начала текущего финансового года.</t>
  </si>
  <si>
    <t>&lt;2&gt; Значения граф 7 и 8 настоящего отчета должны соответствовать сумме поступлений средств Субсидии за отчетный период с учетом поступлений от возврата дебиторской задолженности прошлых лет.</t>
  </si>
  <si>
    <t>&lt;3&gt; Заполняется в соответствии с п. 1.1 Соглашения с указанием наименования кода целевой статьи расходов.</t>
  </si>
  <si>
    <t>&lt;4&gt; Указывается в соответствии с порядком предоставления субсидии. При необходимости также указываются фактический адрес объекта, в котором планируются проведение ремонта, установка (приобретение) оборудования, осуществление иных мероприятий (проведение работ), и иная актуальная информация.</t>
  </si>
  <si>
    <t>&lt;5&gt; Указывается сумма остатка субсидии на начало года, не использованного в отчетном финансовом году, в отношении которого Учредителем принято решение о наличии потребности Учреждения в направлении его на цель(и), указанную(ые) в пункте 1.1 Соглашения/приложении N 1 к Соглашению, в соответствии с пунктом 4.2.3 Соглашения.</t>
  </si>
  <si>
    <t>&lt;6&gt; В графе 6 настоящего отчета указывается сумма возврата дебиторской задолженности, в отношении которой Учредителем принято решение об использовании ее Учреждением на цель(и), указанную(ые) в пункте 1.1 Соглашения/приложении N 1 к Соглашению.</t>
  </si>
  <si>
    <t>&lt;7&gt; Указывается сумма остатка субсидии на конец отчетного периода. Остаток субсидии рассчитывается на отчетную дату как разница между суммами, указанными в графах 3, 4, и суммой, указанной в графе 7 настоящего отчета.</t>
  </si>
  <si>
    <t>&lt;8&gt; В графе 10 настоящего отчета указывается сумма неиспользованного остатка субсидии, предоставленной в соответствии с Соглашением, по которой существует потребность Учреждения в направлении остатка субсидии на цель(и), указанную(ые) в пункте 1.1 Соглашения/приложении N 1 к Соглашению, в соответствии с пунктом 4.2.3 Соглашения. При формировании промежуточного отчета (месяц, квартал) не заполняется.</t>
  </si>
  <si>
    <t>&lt;9&gt; В графе 11 настоящего отчета указывается сумма неиспользованного остатка субсидии, предоставленной в соответствии с Соглашением, потребность в направлении которой на те же цели отсутствует. При формировании промежуточного отчета (месяц, квартал) не заполняется.</t>
  </si>
  <si>
    <t>(должность)</t>
  </si>
  <si>
    <t>(подпись)</t>
  </si>
  <si>
    <t>(расшифровка подписи)</t>
  </si>
  <si>
    <t>Наименование федерального/регионального проекта &lt;1&gt;</t>
  </si>
  <si>
    <t>Цель предоставления Субсидии &lt;2&gt;</t>
  </si>
  <si>
    <t>Направление расходования средств Субсидии &lt;2&gt;</t>
  </si>
  <si>
    <t>Результат предоставления Субсидии &lt;2&gt;</t>
  </si>
  <si>
    <t>Единица измерения &lt;2&gt;</t>
  </si>
  <si>
    <t>Плановые значения &lt;3&gt;</t>
  </si>
  <si>
    <t>Размер Субсидии, предусмотренный Соглашением &lt;4&gt;</t>
  </si>
  <si>
    <t>Фактически достигнутые значения</t>
  </si>
  <si>
    <t>Объем обязательств, принятых в целях достижения результатов предоставления Субсидии</t>
  </si>
  <si>
    <t>на отчетную дату &lt;6&gt;</t>
  </si>
  <si>
    <t>отклонение от планового значения</t>
  </si>
  <si>
    <t>причина отклонения</t>
  </si>
  <si>
    <t>наименование</t>
  </si>
  <si>
    <t>код по ОКЕИ</t>
  </si>
  <si>
    <t>обязательств &lt;7&gt;</t>
  </si>
  <si>
    <t>денежных обязательств &lt;8&gt;</t>
  </si>
  <si>
    <t>Всего:</t>
  </si>
  <si>
    <t>&lt;1&gt; Указывается в случае, если Субсидия предоставляется в целях достижения результатов федерального и(или) регионального проекта.</t>
  </si>
  <si>
    <t>&lt;2&gt; Показатели граф 1 - 5 формируются на основании показателей граф 1 - 5, указанных в приложении к Соглашению, оформленному в соответствии с приложением N 2.1 к Типовой форме.</t>
  </si>
  <si>
    <t>&lt;3&gt; Указываются в соответствии с плановыми значениями, установленными в приложении к Соглашению, оформленному в соответствии с приложением N 2.1 к Типовой форме.</t>
  </si>
  <si>
    <t>&lt;4&gt; Заполняется в соответствии с пунктом 2.2 Соглашения на отчетный финансовый год.</t>
  </si>
  <si>
    <t>&lt;5&gt; Показатель формируется на 1 января года, следующего за отчетным (по окончании срока действия Соглашения).</t>
  </si>
  <si>
    <t>&lt;6&gt; Указываются значения показателей, отраженных в графе 3, достигнутые Учреждением на отчетную дату, нарастающим итогом с даты заключения Соглашения и с начала текущего финансового года соответственно.</t>
  </si>
  <si>
    <t>&lt;7&gt; Указывается объем принятых (подлежащих принятию на основании конкурсных процедур и(или) отборов, размещения извещения об осуществлении закупки, направления приглашения принять участие в определении поставщика (подрядчика, исполнителя), проекта контракта) Учреждением на отчетную дату обязательств, источником финансового обеспечения которых является субсидия.</t>
  </si>
  <si>
    <t>&lt;8&gt; Указывается объем денежных обязательств (за исключением авансов), принятых Учреждением на отчетную дату, в целях достижения значений результатов предоставления субсидии, отраженных в графе 8.</t>
  </si>
  <si>
    <t>Исполнитель</t>
  </si>
  <si>
    <t>Неиспользованный объем финансового обеспечения 
(гр. 7 - гр. 13) &lt;5&gt;</t>
  </si>
  <si>
    <t>в абсолютных величинах
(гр. 6 - гр. 8)</t>
  </si>
  <si>
    <t>в процентах
(гр. 9 / гр. 6 x 100%)</t>
  </si>
  <si>
    <t>по Сводному реестру</t>
  </si>
  <si>
    <t>КОДЫ</t>
  </si>
  <si>
    <t>Дата</t>
  </si>
  <si>
    <t>по ОКЕИ</t>
  </si>
  <si>
    <t>1. Информация о достижении значений результатов предоставления Субсидии
и обязательствах, принятых в целях их достижения</t>
  </si>
  <si>
    <t>(фамилия, инициалы)</t>
  </si>
  <si>
    <t>(телефон)</t>
  </si>
  <si>
    <t>ЛОГАУ "Всеволожский комплексный центр социального обслуживания населения"</t>
  </si>
  <si>
    <t>Организация и предоставление услуг ранней помощи детям в возрасте от 0-3 лет, проживающим на территории Ленинградской области</t>
  </si>
  <si>
    <t>Профилактика асоциального поведения  в детской среде</t>
  </si>
  <si>
    <t>Доставка лиц старше 65 лет, проживающих в сельской местности, в медицинские организации в целях проведения профилактических медицинских осмотров и диспансеризации</t>
  </si>
  <si>
    <t>человек</t>
  </si>
  <si>
    <t>8-813-70-34-319</t>
  </si>
  <si>
    <r>
      <t xml:space="preserve">Периодичность: месячная, </t>
    </r>
    <r>
      <rPr>
        <u/>
        <sz val="12"/>
        <color theme="1"/>
        <rFont val="Times New Roman"/>
        <family val="1"/>
        <charset val="204"/>
      </rPr>
      <t>квартальная,</t>
    </r>
    <r>
      <rPr>
        <sz val="12"/>
        <color theme="1"/>
        <rFont val="Times New Roman"/>
        <family val="1"/>
        <charset val="204"/>
      </rPr>
      <t xml:space="preserve"> годовая</t>
    </r>
  </si>
  <si>
    <t>412I5450</t>
  </si>
  <si>
    <t>Организация предоставления услуг "Домой без преград</t>
  </si>
  <si>
    <t>Организация предоставления услуг "Заботливый сосед"</t>
  </si>
  <si>
    <t>Количество граждан, получивших услуги в рамках реализации методик и технологий в сфере социального обслуживания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</si>
  <si>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</si>
  <si>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</t>
  </si>
  <si>
    <t>Технология социального обслуживания "Санаторий на дому"</t>
  </si>
  <si>
    <t>Увеличение показателя в связи с востребованностью</t>
  </si>
  <si>
    <t>Технология социального обслуживания "Семейная диспетчерская"</t>
  </si>
  <si>
    <t>штук</t>
  </si>
  <si>
    <t>Апробация методик и технологий в сфере социального обслуживания граждан</t>
  </si>
  <si>
    <t>Предоставление услуг по оказанию социально-психологической поддержки несовершеннолетним матерям и несовершеннолетним беременным</t>
  </si>
  <si>
    <t>Предоставление услуг по перевозке несовершеннолетних в пределах территории Ленинградской области</t>
  </si>
  <si>
    <t>Технология социального обслуживания «Рука помощи»</t>
  </si>
  <si>
    <t>Организация работы пункта проката технических средств реабилитации</t>
  </si>
  <si>
    <t>Количество граждан, обеспеченных техническими средствами реабилитации с учетом приложения 2.1.1., в рамках реализации методик и технологий в сфере социального обслуживания</t>
  </si>
  <si>
    <t>Перечень технических средств реабилитации, приобретаемых в рамках реализации методик и технологий
 в сфере социального обслуживания:</t>
  </si>
  <si>
    <t>Предоставление помощи несовершеннолетним, нуждающимся в обеспечении социальной безопасности и не признанным нуждающимися в социальном обслуживании</t>
  </si>
  <si>
    <t>Директор</t>
  </si>
  <si>
    <t>Опора для стояния (вертикализатор), оснащенный электроприводом</t>
  </si>
  <si>
    <t>Кресло-коляска активного типа</t>
  </si>
  <si>
    <t>Кресло-стул с санитарным оснащением с дополнительной фиксацией тела, оснащенное ручным приводом</t>
  </si>
  <si>
    <t>Вид документа</t>
  </si>
  <si>
    <t>(первичный - "0", уточненный - "1", "2", "3", "...")</t>
  </si>
  <si>
    <t>N п/п</t>
  </si>
  <si>
    <t>Наименование результата, показателя предоставления субсидии&lt;2&gt;</t>
  </si>
  <si>
    <t>Единица измерения &lt;3&gt;</t>
  </si>
  <si>
    <t>Значение</t>
  </si>
  <si>
    <t>Срок достижения (дд.мм.гггг)</t>
  </si>
  <si>
    <t>Примечания &lt;5&gt;</t>
  </si>
  <si>
    <t>плановое &lt;3&gt;</t>
  </si>
  <si>
    <t>фактическое</t>
  </si>
  <si>
    <t>плановый &lt;4&gt;</t>
  </si>
  <si>
    <t>фактический</t>
  </si>
  <si>
    <t>(81370) 34-319</t>
  </si>
  <si>
    <t>&lt;1&gt; Настоящий отчет составляется нарастающим итогом по состоянию на 1 июля текущего финансового года и 1 января года, следующего за отчетным.</t>
  </si>
  <si>
    <t>&lt;2&gt; Результаты предоставления субсидии должны соответствовать результатам федеральных проектов, региональных проектов, государственных (муниципальных) программ (при наличии в государственных (муниципальных) программах результатов реализации 
таких программ). Показатели, необходимые для достижения результатов предоставления субсидии, включая показатели в части материальных и нематериальных объектов и (или) услуг, планируемых к получению при достижении результатов соответствующих программ, проектов, устанавливаются при возможности такой детализации.</t>
  </si>
  <si>
    <t>&lt;3&gt; Указывается соответствующая информация, установленная приложением 2.1 "Значения результатов предоставления Субсидии" к Соглашению.</t>
  </si>
  <si>
    <t>&lt;4&gt; Указывается соответствующая информация из Плана мероприятий по достижению результатов предоставления субсидии.</t>
  </si>
  <si>
    <t>&lt;5&gt; Указываются причины наличия отклонений в плановых сроках достижений и(или) значений результатов предоставления субсидии.</t>
  </si>
  <si>
    <t>Наименование федерального/регионального проекта/ государственной  (муниципальной) программы</t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</si>
  <si>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«Организация и предоставление услуг ранней помощи детям в возрасте от 0-3 лет, проживающим на территории Ленинградской области»</t>
    </r>
    <r>
      <rPr>
        <sz val="12"/>
        <color theme="1"/>
        <rFont val="Times New Roman"/>
        <family val="1"/>
      </rPr>
      <t>, накопительно за период с 09.01.2023 по 29.12.2023)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</si>
  <si>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«Доставка лиц старше 65 лет, проживающих в сельской местности, в медицинские организации в целях проведения профилактических медицинских осмотров и диспансеризации»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</si>
  <si>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обеспеченных техническими средствами реабилитации в рамках апробации методик 
и технологий в сфере социального обслуживания  (технология социального  обслуживания  </t>
    </r>
    <r>
      <rPr>
        <b/>
        <i/>
        <sz val="12"/>
        <color theme="1"/>
        <rFont val="Times New Roman"/>
        <family val="1"/>
      </rPr>
      <t>«Организация работы  пункта проката технических средств реабилитации»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</si>
  <si>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«Рука помощи»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</si>
  <si>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«Заботливый сосед»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</si>
  <si>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«Домой без преград»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</si>
  <si>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>Количество граждан, получивших услуги в рамках апробации методик и технологий в сфере социального обслуживания (технология социального обслуживания</t>
    </r>
    <r>
      <rPr>
        <b/>
        <i/>
        <sz val="12"/>
        <color theme="1"/>
        <rFont val="Times New Roman"/>
        <family val="1"/>
      </rPr>
      <t xml:space="preserve"> «Семейная диспетчерская»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</si>
  <si>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«Санаторий на дому»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</si>
  <si>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«Предоставление услуг по перевозке несовершеннолетних в пределах территории Ленинградской области»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</si>
  <si>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«Профилактика асоциального поведения в детской среде»</t>
    </r>
    <r>
      <rPr>
        <sz val="12"/>
        <color theme="1"/>
        <rFont val="Times New Roman"/>
        <family val="1"/>
      </rPr>
      <t>, накопительно за период с 09.01.2023 по 30.12.2023)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</si>
  <si>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«Предоставление услуг по оказанию социально-психологической поддержки несовершеннолетним матерям и несовершеннолетним беременным»</t>
    </r>
    <r>
      <rPr>
        <sz val="12"/>
        <color theme="1"/>
        <rFont val="Times New Roman"/>
        <family val="1"/>
      </rPr>
      <t>, накопительно за период с 09.01.2023 по 29.12.2023)</t>
    </r>
  </si>
  <si>
    <r>
      <t xml:space="preserve">Количество граждан, получивших услуги в рамках апробации методик и технологий в сфере социального обслуживания (технология социального обслуживания </t>
    </r>
    <r>
      <rPr>
        <b/>
        <i/>
        <sz val="12"/>
        <color theme="1"/>
        <rFont val="Times New Roman"/>
        <family val="1"/>
      </rPr>
      <t>«Предоставление помощи несовершеннолетним, нуждающимся в обеспечении социальной безопасности и не признанным нуждающимися в социальном обслуживании»</t>
    </r>
    <r>
      <rPr>
        <sz val="12"/>
        <color theme="1"/>
        <rFont val="Times New Roman"/>
        <family val="1"/>
      </rPr>
      <t>, накопительно за период с 02.05.2023 по 31.12.2023)</t>
    </r>
  </si>
  <si>
    <t>Отчет о реализации плана мероприятий по достижению результатов предоставления субсидии &lt;1&gt;</t>
  </si>
  <si>
    <r>
      <t xml:space="preserve">Отчет о расходах,
источником финансового обеспечения которых является Субсидия
на </t>
    </r>
    <r>
      <rPr>
        <u/>
        <sz val="12"/>
        <color theme="1"/>
        <rFont val="Times New Roman"/>
        <family val="1"/>
        <charset val="204"/>
      </rPr>
      <t>"01" января  2024 г</t>
    </r>
    <r>
      <rPr>
        <sz val="12"/>
        <color theme="1"/>
        <rFont val="Times New Roman"/>
        <family val="1"/>
        <charset val="204"/>
      </rPr>
      <t xml:space="preserve">., предоставленная согласно Соглашению от  </t>
    </r>
    <r>
      <rPr>
        <u/>
        <sz val="12"/>
        <color theme="1"/>
        <rFont val="Times New Roman"/>
        <family val="1"/>
        <charset val="204"/>
      </rPr>
      <t>"26" декабря 2022г. N 610</t>
    </r>
    <r>
      <rPr>
        <sz val="12"/>
        <color theme="1"/>
        <rFont val="Times New Roman"/>
        <family val="1"/>
        <charset val="204"/>
      </rPr>
      <t xml:space="preserve"> &lt;1&gt;</t>
    </r>
  </si>
  <si>
    <t>П.В.Иванов</t>
  </si>
  <si>
    <r>
      <t xml:space="preserve">Отчет
о достижении значений результатов предоставления Субсидии, предоставленной согласно Соглашению от  </t>
    </r>
    <r>
      <rPr>
        <u/>
        <sz val="12"/>
        <color theme="1"/>
        <rFont val="Times New Roman"/>
        <family val="1"/>
        <charset val="204"/>
      </rPr>
      <t>"26" декабря 2022г. N 610</t>
    </r>
    <r>
      <rPr>
        <sz val="12"/>
        <color theme="1"/>
        <rFont val="Times New Roman"/>
        <family val="1"/>
        <charset val="204"/>
      </rPr>
      <t xml:space="preserve">
по состоянию на </t>
    </r>
    <r>
      <rPr>
        <u/>
        <sz val="12"/>
        <color theme="1"/>
        <rFont val="Times New Roman"/>
        <family val="1"/>
        <charset val="204"/>
      </rPr>
      <t>01 января 2024 г.</t>
    </r>
  </si>
  <si>
    <t>Главный бухгалтер</t>
  </si>
  <si>
    <t>Ковалинская Е.С.</t>
  </si>
  <si>
    <t>Отсутствие потребности</t>
  </si>
  <si>
    <t>"12" января 2024 г.</t>
  </si>
  <si>
    <t>"12 января 2024 г.</t>
  </si>
  <si>
    <t>"12" января 2024г.</t>
  </si>
  <si>
    <t>Без отклонений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</si>
</sst>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1" fontId="1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4" fontId="1" fillId="0" borderId="0" xfId="0" applyNumberFormat="1" applyFont="1" applyFill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19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view="pageBreakPreview" topLeftCell="A16" zoomScale="80" zoomScaleNormal="100" zoomScaleSheetLayoutView="80" workbookViewId="0">
      <selection activeCell="C27" sqref="C27"/>
    </sheetView>
  </sheetViews>
  <sheetFormatPr defaultColWidth="9.140625" defaultRowHeight="15.75" x14ac:dyDescent="0.25"/>
  <cols>
    <col min="1" max="3" width="30.7109375" style="1" customWidth="1"/>
    <col min="4" max="11" width="15.7109375" style="1" customWidth="1"/>
    <col min="12" max="16384" width="9.140625" style="1"/>
  </cols>
  <sheetData>
    <row r="1" spans="1:11" ht="88.5" customHeight="1" x14ac:dyDescent="0.25">
      <c r="A1" s="95" t="s">
        <v>129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0.100000000000001" customHeight="1" x14ac:dyDescent="0.25">
      <c r="A2" s="2" t="s">
        <v>16</v>
      </c>
      <c r="B2" s="96" t="s">
        <v>18</v>
      </c>
      <c r="C2" s="96"/>
      <c r="D2" s="96"/>
      <c r="E2" s="96"/>
      <c r="F2" s="96"/>
      <c r="G2" s="96"/>
      <c r="H2" s="96"/>
      <c r="I2" s="96"/>
      <c r="J2" s="96"/>
      <c r="K2" s="96"/>
    </row>
    <row r="3" spans="1:11" ht="20.100000000000001" customHeight="1" x14ac:dyDescent="0.25">
      <c r="A3" s="2" t="s">
        <v>17</v>
      </c>
      <c r="B3" s="97" t="s">
        <v>68</v>
      </c>
      <c r="C3" s="97"/>
      <c r="D3" s="97"/>
      <c r="E3" s="97"/>
      <c r="F3" s="97"/>
      <c r="G3" s="97"/>
      <c r="H3" s="97"/>
      <c r="I3" s="97"/>
      <c r="J3" s="97"/>
      <c r="K3" s="97"/>
    </row>
    <row r="4" spans="1:11" ht="20.100000000000001" customHeight="1" x14ac:dyDescent="0.25">
      <c r="A4" s="3" t="s">
        <v>15</v>
      </c>
    </row>
    <row r="6" spans="1:11" ht="33.75" customHeight="1" x14ac:dyDescent="0.25">
      <c r="A6" s="99" t="s">
        <v>0</v>
      </c>
      <c r="B6" s="99" t="s">
        <v>1</v>
      </c>
      <c r="C6" s="99" t="s">
        <v>2</v>
      </c>
      <c r="D6" s="101" t="s">
        <v>13</v>
      </c>
      <c r="E6" s="103"/>
      <c r="F6" s="102"/>
      <c r="G6" s="101" t="s">
        <v>14</v>
      </c>
      <c r="H6" s="102"/>
      <c r="I6" s="101" t="s">
        <v>12</v>
      </c>
      <c r="J6" s="103"/>
      <c r="K6" s="102"/>
    </row>
    <row r="7" spans="1:11" x14ac:dyDescent="0.25">
      <c r="A7" s="106"/>
      <c r="B7" s="106"/>
      <c r="C7" s="106"/>
      <c r="D7" s="99" t="s">
        <v>3</v>
      </c>
      <c r="E7" s="99" t="s">
        <v>4</v>
      </c>
      <c r="F7" s="99" t="s">
        <v>5</v>
      </c>
      <c r="G7" s="99" t="s">
        <v>6</v>
      </c>
      <c r="H7" s="99" t="s">
        <v>7</v>
      </c>
      <c r="I7" s="99" t="s">
        <v>8</v>
      </c>
      <c r="J7" s="101" t="s">
        <v>11</v>
      </c>
      <c r="K7" s="102"/>
    </row>
    <row r="8" spans="1:11" ht="63" x14ac:dyDescent="0.25">
      <c r="A8" s="100"/>
      <c r="B8" s="100"/>
      <c r="C8" s="100"/>
      <c r="D8" s="100"/>
      <c r="E8" s="100"/>
      <c r="F8" s="100"/>
      <c r="G8" s="100"/>
      <c r="H8" s="100"/>
      <c r="I8" s="100"/>
      <c r="J8" s="4" t="s">
        <v>9</v>
      </c>
      <c r="K8" s="4" t="s">
        <v>10</v>
      </c>
    </row>
    <row r="9" spans="1:1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1" ht="97.5" customHeight="1" x14ac:dyDescent="0.25">
      <c r="A10" s="34" t="s">
        <v>85</v>
      </c>
      <c r="B10" s="35" t="s">
        <v>69</v>
      </c>
      <c r="C10" s="68">
        <v>0</v>
      </c>
      <c r="D10" s="81">
        <v>388796.4</v>
      </c>
      <c r="E10" s="81">
        <f>D10</f>
        <v>388796.4</v>
      </c>
      <c r="F10" s="81">
        <v>0</v>
      </c>
      <c r="G10" s="81">
        <v>388796.4</v>
      </c>
      <c r="H10" s="81">
        <v>0</v>
      </c>
      <c r="I10" s="81">
        <f>D10-C10-G10</f>
        <v>0</v>
      </c>
      <c r="J10" s="81">
        <v>0</v>
      </c>
      <c r="K10" s="81">
        <v>0</v>
      </c>
    </row>
    <row r="11" spans="1:11" ht="115.5" customHeight="1" x14ac:dyDescent="0.25">
      <c r="A11" s="34" t="s">
        <v>85</v>
      </c>
      <c r="B11" s="35" t="s">
        <v>86</v>
      </c>
      <c r="C11" s="68">
        <v>0</v>
      </c>
      <c r="D11" s="81">
        <v>143662.26</v>
      </c>
      <c r="E11" s="81">
        <f>D11</f>
        <v>143662.26</v>
      </c>
      <c r="F11" s="81">
        <v>0</v>
      </c>
      <c r="G11" s="81">
        <v>70497.22</v>
      </c>
      <c r="H11" s="81">
        <v>0</v>
      </c>
      <c r="I11" s="81">
        <f>D11-C11-G11</f>
        <v>73165.040000000008</v>
      </c>
      <c r="J11" s="81">
        <v>0</v>
      </c>
      <c r="K11" s="81">
        <f>I11</f>
        <v>73165.040000000008</v>
      </c>
    </row>
    <row r="12" spans="1:11" ht="84.75" customHeight="1" x14ac:dyDescent="0.25">
      <c r="A12" s="34" t="s">
        <v>85</v>
      </c>
      <c r="B12" s="35" t="s">
        <v>87</v>
      </c>
      <c r="C12" s="68">
        <v>0</v>
      </c>
      <c r="D12" s="81">
        <v>14177.93</v>
      </c>
      <c r="E12" s="81">
        <f t="shared" ref="E12:E20" si="0">D12</f>
        <v>14177.93</v>
      </c>
      <c r="F12" s="81">
        <v>0</v>
      </c>
      <c r="G12" s="81">
        <v>13440.67</v>
      </c>
      <c r="H12" s="81">
        <v>0</v>
      </c>
      <c r="I12" s="81">
        <f>D12-C12-G12</f>
        <v>737.26000000000022</v>
      </c>
      <c r="J12" s="81">
        <v>0</v>
      </c>
      <c r="K12" s="81">
        <f>I12</f>
        <v>737.26000000000022</v>
      </c>
    </row>
    <row r="13" spans="1:11" ht="45" x14ac:dyDescent="0.25">
      <c r="A13" s="34" t="s">
        <v>85</v>
      </c>
      <c r="B13" s="35" t="s">
        <v>70</v>
      </c>
      <c r="C13" s="68">
        <v>0</v>
      </c>
      <c r="D13" s="81">
        <v>956738.88</v>
      </c>
      <c r="E13" s="81">
        <f t="shared" si="0"/>
        <v>956738.88</v>
      </c>
      <c r="F13" s="81">
        <v>0</v>
      </c>
      <c r="G13" s="81">
        <v>956738.88</v>
      </c>
      <c r="H13" s="81">
        <v>0</v>
      </c>
      <c r="I13" s="81">
        <f>D13-C13-G13</f>
        <v>0</v>
      </c>
      <c r="J13" s="81">
        <v>0</v>
      </c>
      <c r="K13" s="81">
        <v>0</v>
      </c>
    </row>
    <row r="14" spans="1:11" ht="130.69999999999999" customHeight="1" x14ac:dyDescent="0.25">
      <c r="A14" s="34" t="s">
        <v>85</v>
      </c>
      <c r="B14" s="35" t="s">
        <v>71</v>
      </c>
      <c r="C14" s="68">
        <v>0</v>
      </c>
      <c r="D14" s="81">
        <v>1700824.32</v>
      </c>
      <c r="E14" s="81">
        <f t="shared" si="0"/>
        <v>1700824.32</v>
      </c>
      <c r="F14" s="81">
        <v>0</v>
      </c>
      <c r="G14" s="81">
        <v>1700824.32</v>
      </c>
      <c r="H14" s="81">
        <v>0</v>
      </c>
      <c r="I14" s="81">
        <f>D14-C14-G14</f>
        <v>0</v>
      </c>
      <c r="J14" s="81">
        <v>0</v>
      </c>
      <c r="K14" s="81">
        <v>0</v>
      </c>
    </row>
    <row r="15" spans="1:11" ht="63.75" customHeight="1" x14ac:dyDescent="0.25">
      <c r="A15" s="34" t="s">
        <v>85</v>
      </c>
      <c r="B15" s="35" t="s">
        <v>77</v>
      </c>
      <c r="C15" s="68">
        <v>0</v>
      </c>
      <c r="D15" s="81">
        <v>1560136.2</v>
      </c>
      <c r="E15" s="81">
        <f t="shared" ref="E15:E18" si="1">D15</f>
        <v>1560136.2</v>
      </c>
      <c r="F15" s="81">
        <v>0</v>
      </c>
      <c r="G15" s="81">
        <v>933651.56</v>
      </c>
      <c r="H15" s="81">
        <v>0</v>
      </c>
      <c r="I15" s="81">
        <f t="shared" ref="I15:I19" si="2">D15-C15-G15</f>
        <v>626484.6399999999</v>
      </c>
      <c r="J15" s="81">
        <v>0</v>
      </c>
      <c r="K15" s="81">
        <f>I15</f>
        <v>626484.6399999999</v>
      </c>
    </row>
    <row r="16" spans="1:11" ht="63.75" customHeight="1" x14ac:dyDescent="0.25">
      <c r="A16" s="34" t="s">
        <v>85</v>
      </c>
      <c r="B16" s="35" t="s">
        <v>76</v>
      </c>
      <c r="C16" s="68">
        <v>0</v>
      </c>
      <c r="D16" s="81">
        <f>915626.88+150002.03</f>
        <v>1065628.9099999999</v>
      </c>
      <c r="E16" s="81">
        <f t="shared" si="1"/>
        <v>1065628.9099999999</v>
      </c>
      <c r="F16" s="81">
        <v>0</v>
      </c>
      <c r="G16" s="81">
        <v>1065628.9099999999</v>
      </c>
      <c r="H16" s="81">
        <v>0</v>
      </c>
      <c r="I16" s="81">
        <f>D16-C16-G16</f>
        <v>0</v>
      </c>
      <c r="J16" s="81">
        <v>0</v>
      </c>
      <c r="K16" s="81">
        <v>0</v>
      </c>
    </row>
    <row r="17" spans="1:11" ht="63.75" customHeight="1" x14ac:dyDescent="0.25">
      <c r="A17" s="34" t="s">
        <v>85</v>
      </c>
      <c r="B17" s="36" t="s">
        <v>83</v>
      </c>
      <c r="C17" s="68">
        <v>0</v>
      </c>
      <c r="D17" s="81">
        <v>877410.24</v>
      </c>
      <c r="E17" s="81">
        <f t="shared" si="1"/>
        <v>877410.24</v>
      </c>
      <c r="F17" s="81">
        <v>0</v>
      </c>
      <c r="G17" s="81">
        <v>877410.24</v>
      </c>
      <c r="H17" s="81">
        <v>0</v>
      </c>
      <c r="I17" s="81">
        <f>D17-C17-G17</f>
        <v>0</v>
      </c>
      <c r="J17" s="81">
        <v>0</v>
      </c>
      <c r="K17" s="81">
        <v>0</v>
      </c>
    </row>
    <row r="18" spans="1:11" ht="63.75" customHeight="1" x14ac:dyDescent="0.25">
      <c r="A18" s="34" t="s">
        <v>85</v>
      </c>
      <c r="B18" s="36" t="s">
        <v>81</v>
      </c>
      <c r="C18" s="68">
        <v>0</v>
      </c>
      <c r="D18" s="81">
        <v>81161.100000000006</v>
      </c>
      <c r="E18" s="81">
        <f t="shared" si="1"/>
        <v>81161.100000000006</v>
      </c>
      <c r="F18" s="81">
        <v>0</v>
      </c>
      <c r="G18" s="81">
        <v>81161.100000000006</v>
      </c>
      <c r="H18" s="81">
        <v>0</v>
      </c>
      <c r="I18" s="81">
        <f>D18-C18-G18</f>
        <v>0</v>
      </c>
      <c r="J18" s="81">
        <v>0</v>
      </c>
      <c r="K18" s="81">
        <v>0</v>
      </c>
    </row>
    <row r="19" spans="1:11" ht="47.25" x14ac:dyDescent="0.25">
      <c r="A19" s="34" t="s">
        <v>85</v>
      </c>
      <c r="B19" s="35" t="s">
        <v>88</v>
      </c>
      <c r="C19" s="68">
        <v>0</v>
      </c>
      <c r="D19" s="81">
        <v>925184.24</v>
      </c>
      <c r="E19" s="81">
        <f t="shared" si="0"/>
        <v>925184.24</v>
      </c>
      <c r="F19" s="81">
        <v>0</v>
      </c>
      <c r="G19" s="81">
        <v>925184.24</v>
      </c>
      <c r="H19" s="81">
        <v>0</v>
      </c>
      <c r="I19" s="81">
        <f t="shared" si="2"/>
        <v>0</v>
      </c>
      <c r="J19" s="81">
        <v>0</v>
      </c>
      <c r="K19" s="81">
        <v>0</v>
      </c>
    </row>
    <row r="20" spans="1:11" ht="72.75" customHeight="1" x14ac:dyDescent="0.25">
      <c r="A20" s="34" t="s">
        <v>85</v>
      </c>
      <c r="B20" s="36" t="s">
        <v>89</v>
      </c>
      <c r="C20" s="68">
        <v>0</v>
      </c>
      <c r="D20" s="81">
        <f>2536546.67+198641.54</f>
        <v>2735188.21</v>
      </c>
      <c r="E20" s="81">
        <f t="shared" si="0"/>
        <v>2735188.21</v>
      </c>
      <c r="F20" s="81">
        <v>0</v>
      </c>
      <c r="G20" s="81">
        <v>2735188.21</v>
      </c>
      <c r="H20" s="81">
        <v>0</v>
      </c>
      <c r="I20" s="81">
        <f>D20-C20-G20</f>
        <v>0</v>
      </c>
      <c r="J20" s="81">
        <v>0</v>
      </c>
      <c r="K20" s="81">
        <v>0</v>
      </c>
    </row>
    <row r="21" spans="1:11" s="17" customFormat="1" ht="126" customHeight="1" x14ac:dyDescent="0.25">
      <c r="A21" s="34" t="s">
        <v>85</v>
      </c>
      <c r="B21" s="36" t="s">
        <v>92</v>
      </c>
      <c r="C21" s="68">
        <v>0</v>
      </c>
      <c r="D21" s="81">
        <v>158884.76</v>
      </c>
      <c r="E21" s="81">
        <f>D21</f>
        <v>158884.76</v>
      </c>
      <c r="F21" s="81">
        <v>0</v>
      </c>
      <c r="G21" s="81">
        <f>H21</f>
        <v>45060</v>
      </c>
      <c r="H21" s="81">
        <v>45060</v>
      </c>
      <c r="I21" s="81">
        <f>D21-C21-G21</f>
        <v>113824.76000000001</v>
      </c>
      <c r="J21" s="81">
        <v>0</v>
      </c>
      <c r="K21" s="81">
        <f>I21</f>
        <v>113824.76000000001</v>
      </c>
    </row>
    <row r="22" spans="1:11" ht="27" customHeight="1" x14ac:dyDescent="0.25">
      <c r="A22" s="104" t="s">
        <v>48</v>
      </c>
      <c r="B22" s="105"/>
      <c r="C22" s="37">
        <f t="shared" ref="C22" si="3">SUM(C10:C20)</f>
        <v>0</v>
      </c>
      <c r="D22" s="37">
        <f>SUM(D10:D21)</f>
        <v>10607793.450000001</v>
      </c>
      <c r="E22" s="37">
        <f t="shared" ref="E22:K22" si="4">SUM(E10:E21)</f>
        <v>10607793.450000001</v>
      </c>
      <c r="F22" s="37">
        <f t="shared" si="4"/>
        <v>0</v>
      </c>
      <c r="G22" s="37">
        <f>SUM(G10:G21)</f>
        <v>9793581.75</v>
      </c>
      <c r="H22" s="37">
        <f t="shared" si="4"/>
        <v>45060</v>
      </c>
      <c r="I22" s="37">
        <f>SUM(I10:I21)</f>
        <v>814211.7</v>
      </c>
      <c r="J22" s="37">
        <f t="shared" si="4"/>
        <v>0</v>
      </c>
      <c r="K22" s="37">
        <f t="shared" si="4"/>
        <v>814211.7</v>
      </c>
    </row>
    <row r="23" spans="1:11" ht="42" customHeight="1" x14ac:dyDescent="0.25">
      <c r="A23" s="38" t="s">
        <v>19</v>
      </c>
      <c r="B23" s="38"/>
      <c r="C23" s="39" t="s">
        <v>93</v>
      </c>
      <c r="D23" s="87"/>
      <c r="E23" s="93"/>
      <c r="F23" s="93"/>
      <c r="G23" s="40"/>
      <c r="H23" s="93" t="s">
        <v>130</v>
      </c>
      <c r="I23" s="93"/>
      <c r="J23" s="93"/>
      <c r="K23" s="93"/>
    </row>
    <row r="24" spans="1:11" ht="31.7" customHeight="1" x14ac:dyDescent="0.25">
      <c r="A24" s="41"/>
      <c r="B24" s="41"/>
      <c r="C24" s="42" t="s">
        <v>29</v>
      </c>
      <c r="D24" s="41"/>
      <c r="E24" s="98" t="s">
        <v>30</v>
      </c>
      <c r="F24" s="98"/>
      <c r="G24" s="42"/>
      <c r="H24" s="98" t="s">
        <v>31</v>
      </c>
      <c r="I24" s="98"/>
      <c r="J24" s="98"/>
      <c r="K24" s="98"/>
    </row>
    <row r="25" spans="1:11" x14ac:dyDescent="0.25">
      <c r="A25" s="41" t="s">
        <v>135</v>
      </c>
      <c r="B25" s="41"/>
      <c r="C25" s="41"/>
      <c r="D25" s="41"/>
      <c r="E25" s="43"/>
      <c r="F25" s="41"/>
      <c r="G25" s="43"/>
      <c r="H25" s="41"/>
      <c r="I25" s="43"/>
      <c r="J25" s="41"/>
      <c r="K25" s="43"/>
    </row>
    <row r="29" spans="1:11" x14ac:dyDescent="0.25">
      <c r="A29" s="94" t="s">
        <v>20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</row>
    <row r="30" spans="1:11" x14ac:dyDescent="0.25">
      <c r="A30" s="94" t="s">
        <v>21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 x14ac:dyDescent="0.25">
      <c r="A31" s="94" t="s">
        <v>22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</row>
    <row r="32" spans="1:11" ht="27.75" customHeight="1" x14ac:dyDescent="0.25">
      <c r="A32" s="94" t="s">
        <v>23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</row>
    <row r="33" spans="1:11" ht="26.45" customHeight="1" x14ac:dyDescent="0.25">
      <c r="A33" s="94" t="s">
        <v>24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</row>
    <row r="34" spans="1:11" ht="23.25" customHeight="1" x14ac:dyDescent="0.25">
      <c r="A34" s="94" t="s">
        <v>25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</row>
    <row r="35" spans="1:11" ht="18" customHeight="1" x14ac:dyDescent="0.25">
      <c r="A35" s="94" t="s">
        <v>26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</row>
    <row r="36" spans="1:11" ht="27.75" customHeight="1" x14ac:dyDescent="0.25">
      <c r="A36" s="94" t="s">
        <v>27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</row>
    <row r="37" spans="1:11" ht="24.75" customHeight="1" x14ac:dyDescent="0.25">
      <c r="A37" s="94" t="s">
        <v>28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</sheetData>
  <mergeCells count="30">
    <mergeCell ref="A22:B22"/>
    <mergeCell ref="G6:H6"/>
    <mergeCell ref="A6:A8"/>
    <mergeCell ref="B6:B8"/>
    <mergeCell ref="C6:C8"/>
    <mergeCell ref="D7:D8"/>
    <mergeCell ref="E7:E8"/>
    <mergeCell ref="F7:F8"/>
    <mergeCell ref="D6:F6"/>
    <mergeCell ref="A35:K35"/>
    <mergeCell ref="A36:K36"/>
    <mergeCell ref="A37:K37"/>
    <mergeCell ref="A1:K1"/>
    <mergeCell ref="B2:K2"/>
    <mergeCell ref="B3:K3"/>
    <mergeCell ref="A29:K29"/>
    <mergeCell ref="A30:K30"/>
    <mergeCell ref="A31:K31"/>
    <mergeCell ref="H24:K24"/>
    <mergeCell ref="E24:F24"/>
    <mergeCell ref="G7:G8"/>
    <mergeCell ref="H7:H8"/>
    <mergeCell ref="J7:K7"/>
    <mergeCell ref="I6:K6"/>
    <mergeCell ref="I7:I8"/>
    <mergeCell ref="H23:K23"/>
    <mergeCell ref="E23:F23"/>
    <mergeCell ref="A32:K32"/>
    <mergeCell ref="A33:K33"/>
    <mergeCell ref="A34:K34"/>
  </mergeCells>
  <pageMargins left="0.51181102362204722" right="0.31496062992125984" top="0.74803149606299213" bottom="0.55118110236220474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7"/>
  <sheetViews>
    <sheetView view="pageBreakPreview" topLeftCell="A7" zoomScale="85" zoomScaleNormal="100" zoomScaleSheetLayoutView="85" workbookViewId="0">
      <selection activeCell="H22" sqref="H22"/>
    </sheetView>
  </sheetViews>
  <sheetFormatPr defaultColWidth="9.140625" defaultRowHeight="15.75" x14ac:dyDescent="0.25"/>
  <cols>
    <col min="1" max="1" width="25.85546875" style="1" customWidth="1"/>
    <col min="2" max="2" width="20.7109375" style="1" customWidth="1"/>
    <col min="3" max="3" width="27.140625" style="1" customWidth="1"/>
    <col min="4" max="4" width="15.7109375" style="1" customWidth="1"/>
    <col min="5" max="5" width="8.7109375" style="1" customWidth="1"/>
    <col min="6" max="6" width="15.7109375" style="1" customWidth="1"/>
    <col min="7" max="7" width="18.42578125" style="1" customWidth="1"/>
    <col min="8" max="11" width="15.7109375" style="1" customWidth="1"/>
    <col min="12" max="12" width="14" style="1" customWidth="1"/>
    <col min="13" max="13" width="14.140625" style="1" customWidth="1"/>
    <col min="14" max="14" width="21.140625" style="1" customWidth="1"/>
    <col min="15" max="16" width="9.140625" style="1"/>
    <col min="17" max="17" width="13.85546875" style="1" bestFit="1" customWidth="1"/>
    <col min="18" max="16384" width="9.140625" style="1"/>
  </cols>
  <sheetData>
    <row r="1" spans="1:14" x14ac:dyDescent="0.25">
      <c r="N1" s="4" t="s">
        <v>62</v>
      </c>
    </row>
    <row r="2" spans="1:14" ht="90.75" customHeight="1" x14ac:dyDescent="0.25">
      <c r="A2" s="6"/>
      <c r="C2" s="95" t="s">
        <v>131</v>
      </c>
      <c r="D2" s="95"/>
      <c r="E2" s="95"/>
      <c r="F2" s="95"/>
      <c r="G2" s="95"/>
      <c r="H2" s="95"/>
      <c r="I2" s="95"/>
      <c r="J2" s="95"/>
      <c r="K2" s="95"/>
      <c r="L2" s="124" t="s">
        <v>63</v>
      </c>
      <c r="M2" s="125"/>
      <c r="N2" s="12">
        <v>45303</v>
      </c>
    </row>
    <row r="3" spans="1:14" x14ac:dyDescent="0.25">
      <c r="A3" s="6"/>
      <c r="B3" s="151" t="s">
        <v>17</v>
      </c>
      <c r="C3" s="151"/>
      <c r="D3" s="6"/>
      <c r="E3" s="152" t="s">
        <v>68</v>
      </c>
      <c r="F3" s="152"/>
      <c r="G3" s="152"/>
      <c r="H3" s="152"/>
      <c r="I3" s="152"/>
      <c r="J3" s="152"/>
      <c r="K3" s="152"/>
      <c r="L3" s="124" t="s">
        <v>61</v>
      </c>
      <c r="M3" s="125"/>
      <c r="N3" s="4" t="s">
        <v>75</v>
      </c>
    </row>
    <row r="4" spans="1:14" ht="20.100000000000001" customHeight="1" x14ac:dyDescent="0.25">
      <c r="A4" s="6"/>
      <c r="B4" s="151" t="s">
        <v>16</v>
      </c>
      <c r="C4" s="151"/>
      <c r="D4" s="6"/>
      <c r="E4" s="97" t="s">
        <v>18</v>
      </c>
      <c r="F4" s="97"/>
      <c r="G4" s="97"/>
      <c r="H4" s="97"/>
      <c r="I4" s="97"/>
      <c r="J4" s="97"/>
      <c r="K4" s="97"/>
      <c r="L4" s="126" t="s">
        <v>61</v>
      </c>
      <c r="M4" s="127"/>
      <c r="N4" s="11">
        <v>41200016</v>
      </c>
    </row>
    <row r="5" spans="1:14" ht="19.5" customHeight="1" x14ac:dyDescent="0.25">
      <c r="A5" s="6"/>
      <c r="B5" s="150" t="s">
        <v>32</v>
      </c>
      <c r="C5" s="150"/>
      <c r="D5" s="150"/>
      <c r="E5" s="103"/>
      <c r="F5" s="103"/>
      <c r="G5" s="103"/>
      <c r="H5" s="103"/>
      <c r="I5" s="103"/>
      <c r="J5" s="103"/>
      <c r="K5" s="103"/>
      <c r="L5" s="5"/>
      <c r="M5" s="8"/>
      <c r="N5" s="11"/>
    </row>
    <row r="6" spans="1:14" ht="12.2" customHeight="1" x14ac:dyDescent="0.25">
      <c r="A6" s="6"/>
      <c r="B6" s="6"/>
      <c r="C6" s="6"/>
      <c r="D6" s="6"/>
      <c r="E6" s="5"/>
      <c r="F6" s="5"/>
      <c r="G6" s="5"/>
      <c r="H6" s="5"/>
      <c r="I6" s="5"/>
      <c r="J6" s="5"/>
      <c r="K6" s="5"/>
      <c r="L6" s="5"/>
      <c r="M6" s="8"/>
      <c r="N6" s="11"/>
    </row>
    <row r="7" spans="1:14" ht="21.2" customHeight="1" x14ac:dyDescent="0.25">
      <c r="B7" s="5" t="s">
        <v>74</v>
      </c>
      <c r="C7" s="6"/>
      <c r="D7" s="6"/>
      <c r="E7" s="5"/>
      <c r="F7" s="5"/>
      <c r="G7" s="5"/>
      <c r="H7" s="5"/>
      <c r="I7" s="5"/>
      <c r="J7" s="5"/>
      <c r="K7" s="5"/>
      <c r="L7" s="5"/>
      <c r="M7" s="8"/>
      <c r="N7" s="11"/>
    </row>
    <row r="8" spans="1:14" ht="20.100000000000001" customHeight="1" x14ac:dyDescent="0.25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9" t="s">
        <v>64</v>
      </c>
      <c r="N8" s="4">
        <v>383</v>
      </c>
    </row>
    <row r="9" spans="1:14" ht="4.7" customHeight="1" x14ac:dyDescent="0.2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10"/>
      <c r="N9" s="6"/>
    </row>
    <row r="10" spans="1:14" ht="41.45" customHeight="1" x14ac:dyDescent="0.25">
      <c r="A10" s="135" t="s">
        <v>65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14" ht="47.25" customHeight="1" x14ac:dyDescent="0.25">
      <c r="A11" s="129" t="s">
        <v>33</v>
      </c>
      <c r="B11" s="129" t="s">
        <v>34</v>
      </c>
      <c r="C11" s="129" t="s">
        <v>35</v>
      </c>
      <c r="D11" s="129" t="s">
        <v>36</v>
      </c>
      <c r="E11" s="129"/>
      <c r="F11" s="129" t="s">
        <v>37</v>
      </c>
      <c r="G11" s="129" t="s">
        <v>38</v>
      </c>
      <c r="H11" s="129" t="s">
        <v>39</v>
      </c>
      <c r="I11" s="129"/>
      <c r="J11" s="129"/>
      <c r="K11" s="129"/>
      <c r="L11" s="129" t="s">
        <v>40</v>
      </c>
      <c r="M11" s="129"/>
      <c r="N11" s="99" t="s">
        <v>58</v>
      </c>
    </row>
    <row r="12" spans="1:14" ht="30.2" customHeight="1" x14ac:dyDescent="0.25">
      <c r="A12" s="129"/>
      <c r="B12" s="129"/>
      <c r="C12" s="129"/>
      <c r="D12" s="129"/>
      <c r="E12" s="129"/>
      <c r="F12" s="129"/>
      <c r="G12" s="129"/>
      <c r="H12" s="129" t="s">
        <v>41</v>
      </c>
      <c r="I12" s="129" t="s">
        <v>42</v>
      </c>
      <c r="J12" s="129"/>
      <c r="K12" s="129" t="s">
        <v>43</v>
      </c>
      <c r="L12" s="129"/>
      <c r="M12" s="129"/>
      <c r="N12" s="106"/>
    </row>
    <row r="13" spans="1:14" ht="47.25" x14ac:dyDescent="0.25">
      <c r="A13" s="129"/>
      <c r="B13" s="129"/>
      <c r="C13" s="129"/>
      <c r="D13" s="7" t="s">
        <v>44</v>
      </c>
      <c r="E13" s="7" t="s">
        <v>45</v>
      </c>
      <c r="F13" s="129"/>
      <c r="G13" s="129"/>
      <c r="H13" s="129"/>
      <c r="I13" s="4" t="s">
        <v>59</v>
      </c>
      <c r="J13" s="4" t="s">
        <v>60</v>
      </c>
      <c r="K13" s="129"/>
      <c r="L13" s="7" t="s">
        <v>46</v>
      </c>
      <c r="M13" s="7" t="s">
        <v>47</v>
      </c>
      <c r="N13" s="106"/>
    </row>
    <row r="14" spans="1:14" ht="16.5" thickBot="1" x14ac:dyDescent="0.3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</row>
    <row r="15" spans="1:14" ht="75" x14ac:dyDescent="0.25">
      <c r="A15" s="130" t="s">
        <v>85</v>
      </c>
      <c r="B15" s="133" t="s">
        <v>69</v>
      </c>
      <c r="C15" s="44" t="s">
        <v>78</v>
      </c>
      <c r="D15" s="45" t="s">
        <v>72</v>
      </c>
      <c r="E15" s="46">
        <v>792</v>
      </c>
      <c r="F15" s="70">
        <v>30</v>
      </c>
      <c r="G15" s="120">
        <v>388796.4</v>
      </c>
      <c r="H15" s="71">
        <v>30</v>
      </c>
      <c r="I15" s="47">
        <f>(F15-H15)</f>
        <v>0</v>
      </c>
      <c r="J15" s="72">
        <f>I15/F15*100</f>
        <v>0</v>
      </c>
      <c r="K15" s="73" t="s">
        <v>138</v>
      </c>
      <c r="L15" s="120">
        <v>388796.4</v>
      </c>
      <c r="M15" s="120">
        <v>388796.4</v>
      </c>
      <c r="N15" s="113">
        <f>G15-M15</f>
        <v>0</v>
      </c>
    </row>
    <row r="16" spans="1:14" x14ac:dyDescent="0.25">
      <c r="A16" s="131"/>
      <c r="B16" s="123"/>
      <c r="C16" s="48" t="s">
        <v>11</v>
      </c>
      <c r="D16" s="49"/>
      <c r="E16" s="48"/>
      <c r="F16" s="85"/>
      <c r="G16" s="146"/>
      <c r="H16" s="85"/>
      <c r="I16" s="85"/>
      <c r="J16" s="50"/>
      <c r="K16" s="85"/>
      <c r="L16" s="121"/>
      <c r="M16" s="121"/>
      <c r="N16" s="114"/>
    </row>
    <row r="17" spans="1:14" ht="36.75" customHeight="1" thickBot="1" x14ac:dyDescent="0.3">
      <c r="A17" s="132"/>
      <c r="B17" s="134"/>
      <c r="C17" s="51"/>
      <c r="D17" s="52"/>
      <c r="E17" s="51"/>
      <c r="F17" s="86"/>
      <c r="G17" s="147"/>
      <c r="H17" s="86"/>
      <c r="I17" s="86"/>
      <c r="J17" s="53"/>
      <c r="K17" s="86" t="s">
        <v>79</v>
      </c>
      <c r="L17" s="136"/>
      <c r="M17" s="136"/>
      <c r="N17" s="115"/>
    </row>
    <row r="18" spans="1:14" ht="85.7" customHeight="1" x14ac:dyDescent="0.25">
      <c r="A18" s="141" t="s">
        <v>85</v>
      </c>
      <c r="B18" s="117" t="s">
        <v>86</v>
      </c>
      <c r="C18" s="54" t="s">
        <v>78</v>
      </c>
      <c r="D18" s="55" t="s">
        <v>72</v>
      </c>
      <c r="E18" s="56">
        <v>792</v>
      </c>
      <c r="F18" s="57">
        <v>1</v>
      </c>
      <c r="G18" s="111">
        <v>143662.26</v>
      </c>
      <c r="H18" s="57">
        <v>1</v>
      </c>
      <c r="I18" s="57">
        <f>F18-H18</f>
        <v>0</v>
      </c>
      <c r="J18" s="47">
        <f>I18/F18*100</f>
        <v>0</v>
      </c>
      <c r="K18" s="73" t="s">
        <v>138</v>
      </c>
      <c r="L18" s="110">
        <v>70497.22</v>
      </c>
      <c r="M18" s="110">
        <v>70497.22</v>
      </c>
      <c r="N18" s="113">
        <f>G18-M18</f>
        <v>73165.040000000008</v>
      </c>
    </row>
    <row r="19" spans="1:14" ht="18" customHeight="1" x14ac:dyDescent="0.25">
      <c r="A19" s="131"/>
      <c r="B19" s="117"/>
      <c r="C19" s="48" t="s">
        <v>11</v>
      </c>
      <c r="D19" s="49"/>
      <c r="E19" s="48"/>
      <c r="F19" s="85"/>
      <c r="G19" s="121"/>
      <c r="H19" s="85"/>
      <c r="I19" s="85"/>
      <c r="J19" s="85"/>
      <c r="K19" s="85"/>
      <c r="L19" s="110"/>
      <c r="M19" s="110"/>
      <c r="N19" s="114"/>
    </row>
    <row r="20" spans="1:14" ht="27" customHeight="1" thickBot="1" x14ac:dyDescent="0.3">
      <c r="A20" s="132"/>
      <c r="B20" s="118"/>
      <c r="C20" s="51"/>
      <c r="D20" s="52"/>
      <c r="E20" s="51"/>
      <c r="F20" s="86"/>
      <c r="G20" s="136"/>
      <c r="H20" s="86"/>
      <c r="I20" s="86"/>
      <c r="J20" s="86"/>
      <c r="K20" s="86"/>
      <c r="L20" s="112"/>
      <c r="M20" s="112"/>
      <c r="N20" s="115"/>
    </row>
    <row r="21" spans="1:14" ht="75.2" customHeight="1" x14ac:dyDescent="0.25">
      <c r="A21" s="141" t="s">
        <v>85</v>
      </c>
      <c r="B21" s="142" t="s">
        <v>87</v>
      </c>
      <c r="C21" s="54" t="s">
        <v>78</v>
      </c>
      <c r="D21" s="55" t="s">
        <v>72</v>
      </c>
      <c r="E21" s="56">
        <v>792</v>
      </c>
      <c r="F21" s="74">
        <v>5</v>
      </c>
      <c r="G21" s="143">
        <v>14177.93</v>
      </c>
      <c r="H21" s="75">
        <v>3</v>
      </c>
      <c r="I21" s="53">
        <f>F21-H21</f>
        <v>2</v>
      </c>
      <c r="J21" s="53">
        <f>I21/F21*100</f>
        <v>40</v>
      </c>
      <c r="K21" s="73" t="s">
        <v>134</v>
      </c>
      <c r="L21" s="110">
        <v>13440.67</v>
      </c>
      <c r="M21" s="153">
        <v>13440.67</v>
      </c>
      <c r="N21" s="113">
        <f t="shared" ref="N21" si="0">G21-M21</f>
        <v>737.26000000000022</v>
      </c>
    </row>
    <row r="22" spans="1:14" ht="20.25" customHeight="1" x14ac:dyDescent="0.25">
      <c r="A22" s="131"/>
      <c r="B22" s="123"/>
      <c r="C22" s="48" t="s">
        <v>11</v>
      </c>
      <c r="D22" s="49"/>
      <c r="E22" s="48"/>
      <c r="F22" s="85"/>
      <c r="G22" s="144"/>
      <c r="H22" s="85"/>
      <c r="I22" s="85"/>
      <c r="J22" s="85"/>
      <c r="K22" s="85"/>
      <c r="L22" s="110"/>
      <c r="M22" s="153"/>
      <c r="N22" s="114"/>
    </row>
    <row r="23" spans="1:14" ht="24" customHeight="1" thickBot="1" x14ac:dyDescent="0.3">
      <c r="A23" s="132"/>
      <c r="B23" s="134"/>
      <c r="C23" s="51"/>
      <c r="D23" s="52"/>
      <c r="E23" s="51"/>
      <c r="F23" s="86"/>
      <c r="G23" s="145"/>
      <c r="H23" s="86"/>
      <c r="I23" s="86"/>
      <c r="J23" s="86"/>
      <c r="K23" s="86"/>
      <c r="L23" s="112"/>
      <c r="M23" s="154"/>
      <c r="N23" s="115"/>
    </row>
    <row r="24" spans="1:14" ht="97.5" customHeight="1" thickBot="1" x14ac:dyDescent="0.3">
      <c r="A24" s="107" t="s">
        <v>85</v>
      </c>
      <c r="B24" s="116" t="s">
        <v>70</v>
      </c>
      <c r="C24" s="44" t="s">
        <v>78</v>
      </c>
      <c r="D24" s="45" t="s">
        <v>72</v>
      </c>
      <c r="E24" s="46">
        <v>792</v>
      </c>
      <c r="F24" s="70">
        <v>25</v>
      </c>
      <c r="G24" s="119">
        <v>956738.88</v>
      </c>
      <c r="H24" s="71">
        <v>25</v>
      </c>
      <c r="I24" s="47">
        <f>F24-H24</f>
        <v>0</v>
      </c>
      <c r="J24" s="47">
        <f>I24/F24*100</f>
        <v>0</v>
      </c>
      <c r="K24" s="73" t="s">
        <v>138</v>
      </c>
      <c r="L24" s="119">
        <v>956738.88</v>
      </c>
      <c r="M24" s="119">
        <v>956738.88</v>
      </c>
      <c r="N24" s="113">
        <f t="shared" ref="N24" si="1">G24-M24</f>
        <v>0</v>
      </c>
    </row>
    <row r="25" spans="1:14" ht="24" customHeight="1" thickBot="1" x14ac:dyDescent="0.3">
      <c r="A25" s="108"/>
      <c r="B25" s="117"/>
      <c r="C25" s="48" t="s">
        <v>11</v>
      </c>
      <c r="D25" s="49"/>
      <c r="E25" s="48"/>
      <c r="F25" s="85"/>
      <c r="G25" s="110"/>
      <c r="H25" s="85"/>
      <c r="I25" s="47"/>
      <c r="J25" s="85"/>
      <c r="K25" s="85"/>
      <c r="L25" s="110"/>
      <c r="M25" s="110"/>
      <c r="N25" s="114"/>
    </row>
    <row r="26" spans="1:14" ht="20.25" customHeight="1" thickBot="1" x14ac:dyDescent="0.3">
      <c r="A26" s="109"/>
      <c r="B26" s="118"/>
      <c r="C26" s="58"/>
      <c r="D26" s="59"/>
      <c r="E26" s="58"/>
      <c r="F26" s="58"/>
      <c r="G26" s="112"/>
      <c r="H26" s="58"/>
      <c r="I26" s="47"/>
      <c r="J26" s="58"/>
      <c r="K26" s="58"/>
      <c r="L26" s="112"/>
      <c r="M26" s="112"/>
      <c r="N26" s="115"/>
    </row>
    <row r="27" spans="1:14" ht="117.75" customHeight="1" x14ac:dyDescent="0.25">
      <c r="A27" s="107" t="s">
        <v>85</v>
      </c>
      <c r="B27" s="116" t="s">
        <v>71</v>
      </c>
      <c r="C27" s="44" t="s">
        <v>78</v>
      </c>
      <c r="D27" s="45" t="s">
        <v>72</v>
      </c>
      <c r="E27" s="46">
        <v>792</v>
      </c>
      <c r="F27" s="47">
        <v>960</v>
      </c>
      <c r="G27" s="119">
        <v>1700824.32</v>
      </c>
      <c r="H27" s="47">
        <v>1334</v>
      </c>
      <c r="I27" s="47">
        <f>-(F27-H27)</f>
        <v>374</v>
      </c>
      <c r="J27" s="47">
        <f>I27/F27*100</f>
        <v>38.958333333333336</v>
      </c>
      <c r="K27" s="73" t="s">
        <v>82</v>
      </c>
      <c r="L27" s="119">
        <v>1700824.32</v>
      </c>
      <c r="M27" s="119">
        <v>1700824.32</v>
      </c>
      <c r="N27" s="113">
        <f>G27-M27</f>
        <v>0</v>
      </c>
    </row>
    <row r="28" spans="1:14" ht="22.7" customHeight="1" x14ac:dyDescent="0.25">
      <c r="A28" s="108"/>
      <c r="B28" s="117"/>
      <c r="C28" s="48" t="s">
        <v>11</v>
      </c>
      <c r="D28" s="49"/>
      <c r="E28" s="48"/>
      <c r="F28" s="85"/>
      <c r="G28" s="110"/>
      <c r="H28" s="85"/>
      <c r="I28" s="85"/>
      <c r="J28" s="85"/>
      <c r="K28" s="85"/>
      <c r="L28" s="110"/>
      <c r="M28" s="110"/>
      <c r="N28" s="114"/>
    </row>
    <row r="29" spans="1:14" ht="22.7" customHeight="1" thickBot="1" x14ac:dyDescent="0.3">
      <c r="A29" s="109"/>
      <c r="B29" s="118"/>
      <c r="C29" s="58"/>
      <c r="D29" s="59"/>
      <c r="E29" s="58"/>
      <c r="F29" s="58"/>
      <c r="G29" s="112"/>
      <c r="H29" s="58"/>
      <c r="I29" s="58"/>
      <c r="J29" s="58"/>
      <c r="K29" s="58"/>
      <c r="L29" s="112"/>
      <c r="M29" s="112"/>
      <c r="N29" s="115"/>
    </row>
    <row r="30" spans="1:14" ht="83.25" customHeight="1" x14ac:dyDescent="0.25">
      <c r="A30" s="130" t="s">
        <v>85</v>
      </c>
      <c r="B30" s="133" t="s">
        <v>77</v>
      </c>
      <c r="C30" s="44" t="s">
        <v>78</v>
      </c>
      <c r="D30" s="45" t="s">
        <v>72</v>
      </c>
      <c r="E30" s="46">
        <v>792</v>
      </c>
      <c r="F30" s="70">
        <v>13</v>
      </c>
      <c r="G30" s="119">
        <v>1560136.2</v>
      </c>
      <c r="H30" s="47">
        <v>15</v>
      </c>
      <c r="I30" s="47">
        <f>-(F30-H30)</f>
        <v>2</v>
      </c>
      <c r="J30" s="76">
        <f>I30/F30*100</f>
        <v>15.384615384615385</v>
      </c>
      <c r="K30" s="73" t="s">
        <v>82</v>
      </c>
      <c r="L30" s="119">
        <v>933651.56</v>
      </c>
      <c r="M30" s="119">
        <v>933651.56</v>
      </c>
      <c r="N30" s="113">
        <f t="shared" ref="N30" si="2">G30-M30</f>
        <v>626484.6399999999</v>
      </c>
    </row>
    <row r="31" spans="1:14" ht="24" customHeight="1" x14ac:dyDescent="0.25">
      <c r="A31" s="131"/>
      <c r="B31" s="123"/>
      <c r="C31" s="48" t="s">
        <v>11</v>
      </c>
      <c r="D31" s="49"/>
      <c r="E31" s="48"/>
      <c r="F31" s="85"/>
      <c r="G31" s="110"/>
      <c r="H31" s="85"/>
      <c r="I31" s="85"/>
      <c r="J31" s="85"/>
      <c r="K31" s="85"/>
      <c r="L31" s="110"/>
      <c r="M31" s="110"/>
      <c r="N31" s="114"/>
    </row>
    <row r="32" spans="1:14" ht="20.25" customHeight="1" thickBot="1" x14ac:dyDescent="0.3">
      <c r="A32" s="132"/>
      <c r="B32" s="134"/>
      <c r="C32" s="51"/>
      <c r="D32" s="52"/>
      <c r="E32" s="51"/>
      <c r="F32" s="86"/>
      <c r="G32" s="112"/>
      <c r="H32" s="86"/>
      <c r="I32" s="86"/>
      <c r="J32" s="86"/>
      <c r="K32" s="86"/>
      <c r="L32" s="112"/>
      <c r="M32" s="112"/>
      <c r="N32" s="115"/>
    </row>
    <row r="33" spans="1:14" ht="75.2" customHeight="1" x14ac:dyDescent="0.25">
      <c r="A33" s="130" t="s">
        <v>85</v>
      </c>
      <c r="B33" s="133" t="s">
        <v>76</v>
      </c>
      <c r="C33" s="44" t="s">
        <v>78</v>
      </c>
      <c r="D33" s="45" t="s">
        <v>72</v>
      </c>
      <c r="E33" s="46">
        <v>792</v>
      </c>
      <c r="F33" s="70">
        <v>35</v>
      </c>
      <c r="G33" s="120">
        <f>915626.88+150002.03</f>
        <v>1065628.9099999999</v>
      </c>
      <c r="H33" s="47">
        <v>35</v>
      </c>
      <c r="I33" s="47">
        <f>(F33-H33)</f>
        <v>0</v>
      </c>
      <c r="J33" s="76">
        <f>I33/F33*100</f>
        <v>0</v>
      </c>
      <c r="K33" s="73" t="s">
        <v>138</v>
      </c>
      <c r="L33" s="119">
        <v>1065628.9099999999</v>
      </c>
      <c r="M33" s="119">
        <v>1065628.9099999999</v>
      </c>
      <c r="N33" s="113">
        <f>G33-M33</f>
        <v>0</v>
      </c>
    </row>
    <row r="34" spans="1:14" x14ac:dyDescent="0.25">
      <c r="A34" s="131"/>
      <c r="B34" s="123"/>
      <c r="C34" s="48" t="s">
        <v>11</v>
      </c>
      <c r="D34" s="49"/>
      <c r="E34" s="48"/>
      <c r="F34" s="85"/>
      <c r="G34" s="121"/>
      <c r="H34" s="85"/>
      <c r="I34" s="85"/>
      <c r="J34" s="85"/>
      <c r="K34" s="85"/>
      <c r="L34" s="110"/>
      <c r="M34" s="110"/>
      <c r="N34" s="114"/>
    </row>
    <row r="35" spans="1:14" ht="22.7" customHeight="1" thickBot="1" x14ac:dyDescent="0.3">
      <c r="A35" s="132"/>
      <c r="B35" s="134"/>
      <c r="C35" s="51"/>
      <c r="D35" s="52"/>
      <c r="E35" s="51"/>
      <c r="F35" s="86"/>
      <c r="G35" s="136"/>
      <c r="H35" s="86"/>
      <c r="I35" s="86"/>
      <c r="J35" s="86"/>
      <c r="K35" s="86"/>
      <c r="L35" s="112"/>
      <c r="M35" s="112"/>
      <c r="N35" s="115"/>
    </row>
    <row r="36" spans="1:14" ht="77.45" customHeight="1" x14ac:dyDescent="0.25">
      <c r="A36" s="130" t="s">
        <v>85</v>
      </c>
      <c r="B36" s="155" t="s">
        <v>83</v>
      </c>
      <c r="C36" s="44" t="s">
        <v>78</v>
      </c>
      <c r="D36" s="45" t="s">
        <v>72</v>
      </c>
      <c r="E36" s="46">
        <v>792</v>
      </c>
      <c r="F36" s="70">
        <v>25</v>
      </c>
      <c r="G36" s="120">
        <v>877410.24</v>
      </c>
      <c r="H36" s="47">
        <v>25</v>
      </c>
      <c r="I36" s="47">
        <f>F36-H36</f>
        <v>0</v>
      </c>
      <c r="J36" s="76">
        <f>I36/F36*100</f>
        <v>0</v>
      </c>
      <c r="K36" s="73" t="s">
        <v>138</v>
      </c>
      <c r="L36" s="119">
        <v>877410.24</v>
      </c>
      <c r="M36" s="119">
        <v>877410.24</v>
      </c>
      <c r="N36" s="113">
        <f t="shared" ref="N36" si="3">G36-M36</f>
        <v>0</v>
      </c>
    </row>
    <row r="37" spans="1:14" x14ac:dyDescent="0.25">
      <c r="A37" s="131"/>
      <c r="B37" s="156"/>
      <c r="C37" s="48" t="s">
        <v>11</v>
      </c>
      <c r="D37" s="49"/>
      <c r="E37" s="48"/>
      <c r="F37" s="85"/>
      <c r="G37" s="121"/>
      <c r="H37" s="85"/>
      <c r="I37" s="85"/>
      <c r="J37" s="85"/>
      <c r="K37" s="85"/>
      <c r="L37" s="110"/>
      <c r="M37" s="110"/>
      <c r="N37" s="114"/>
    </row>
    <row r="38" spans="1:14" ht="15" customHeight="1" thickBot="1" x14ac:dyDescent="0.3">
      <c r="A38" s="132"/>
      <c r="B38" s="157"/>
      <c r="C38" s="51"/>
      <c r="D38" s="52"/>
      <c r="E38" s="51"/>
      <c r="F38" s="86" t="s">
        <v>80</v>
      </c>
      <c r="G38" s="136"/>
      <c r="H38" s="86"/>
      <c r="I38" s="86"/>
      <c r="J38" s="86"/>
      <c r="K38" s="86"/>
      <c r="L38" s="112"/>
      <c r="M38" s="112"/>
      <c r="N38" s="115"/>
    </row>
    <row r="39" spans="1:14" ht="75.2" customHeight="1" x14ac:dyDescent="0.25">
      <c r="A39" s="130" t="s">
        <v>85</v>
      </c>
      <c r="B39" s="159" t="s">
        <v>81</v>
      </c>
      <c r="C39" s="44" t="s">
        <v>78</v>
      </c>
      <c r="D39" s="45" t="s">
        <v>72</v>
      </c>
      <c r="E39" s="46">
        <v>792</v>
      </c>
      <c r="F39" s="70">
        <v>6</v>
      </c>
      <c r="G39" s="120">
        <v>81161.100000000006</v>
      </c>
      <c r="H39" s="47">
        <v>6</v>
      </c>
      <c r="I39" s="47">
        <f>(F39-H39)</f>
        <v>0</v>
      </c>
      <c r="J39" s="77">
        <f>I39/F39*100</f>
        <v>0</v>
      </c>
      <c r="K39" s="73" t="s">
        <v>138</v>
      </c>
      <c r="L39" s="120">
        <v>81161.100000000006</v>
      </c>
      <c r="M39" s="120">
        <v>81161.100000000006</v>
      </c>
      <c r="N39" s="113">
        <f>G39-M39</f>
        <v>0</v>
      </c>
    </row>
    <row r="40" spans="1:14" x14ac:dyDescent="0.25">
      <c r="A40" s="131"/>
      <c r="B40" s="117"/>
      <c r="C40" s="48" t="s">
        <v>11</v>
      </c>
      <c r="D40" s="49"/>
      <c r="E40" s="48"/>
      <c r="F40" s="85"/>
      <c r="G40" s="121"/>
      <c r="H40" s="85"/>
      <c r="I40" s="85"/>
      <c r="J40" s="85"/>
      <c r="K40" s="78"/>
      <c r="L40" s="121"/>
      <c r="M40" s="121"/>
      <c r="N40" s="114"/>
    </row>
    <row r="41" spans="1:14" ht="18.399999999999999" customHeight="1" thickBot="1" x14ac:dyDescent="0.3">
      <c r="A41" s="158"/>
      <c r="B41" s="117"/>
      <c r="C41" s="60"/>
      <c r="D41" s="61"/>
      <c r="E41" s="60"/>
      <c r="F41" s="60"/>
      <c r="G41" s="122"/>
      <c r="H41" s="60"/>
      <c r="I41" s="60"/>
      <c r="J41" s="60"/>
      <c r="K41" s="82"/>
      <c r="L41" s="122"/>
      <c r="M41" s="122"/>
      <c r="N41" s="115"/>
    </row>
    <row r="42" spans="1:14" ht="118.5" customHeight="1" x14ac:dyDescent="0.25">
      <c r="A42" s="107" t="s">
        <v>85</v>
      </c>
      <c r="B42" s="116" t="s">
        <v>88</v>
      </c>
      <c r="C42" s="44" t="s">
        <v>78</v>
      </c>
      <c r="D42" s="45" t="s">
        <v>72</v>
      </c>
      <c r="E42" s="46">
        <v>792</v>
      </c>
      <c r="F42" s="79">
        <v>2</v>
      </c>
      <c r="G42" s="119">
        <v>925184.24</v>
      </c>
      <c r="H42" s="80">
        <v>7</v>
      </c>
      <c r="I42" s="79">
        <f>-(F42-H42)</f>
        <v>5</v>
      </c>
      <c r="J42" s="79">
        <f>I42/F42*100</f>
        <v>250</v>
      </c>
      <c r="K42" s="73" t="s">
        <v>82</v>
      </c>
      <c r="L42" s="119">
        <v>925184.24</v>
      </c>
      <c r="M42" s="119">
        <v>925184.24</v>
      </c>
      <c r="N42" s="113">
        <f t="shared" ref="N42" si="4">G42-M42</f>
        <v>0</v>
      </c>
    </row>
    <row r="43" spans="1:14" ht="15" customHeight="1" x14ac:dyDescent="0.25">
      <c r="A43" s="108"/>
      <c r="B43" s="117"/>
      <c r="C43" s="48" t="s">
        <v>11</v>
      </c>
      <c r="D43" s="61"/>
      <c r="E43" s="60"/>
      <c r="F43" s="60"/>
      <c r="G43" s="110"/>
      <c r="H43" s="60"/>
      <c r="I43" s="60"/>
      <c r="J43" s="60"/>
      <c r="K43" s="60"/>
      <c r="L43" s="110"/>
      <c r="M43" s="110"/>
      <c r="N43" s="114"/>
    </row>
    <row r="44" spans="1:14" ht="16.5" customHeight="1" thickBot="1" x14ac:dyDescent="0.3">
      <c r="A44" s="108"/>
      <c r="B44" s="117"/>
      <c r="C44" s="51"/>
      <c r="D44" s="52"/>
      <c r="E44" s="51"/>
      <c r="F44" s="86"/>
      <c r="G44" s="112"/>
      <c r="H44" s="86"/>
      <c r="I44" s="86"/>
      <c r="J44" s="86"/>
      <c r="K44" s="86"/>
      <c r="L44" s="112"/>
      <c r="M44" s="112"/>
      <c r="N44" s="115"/>
    </row>
    <row r="45" spans="1:14" ht="118.5" customHeight="1" x14ac:dyDescent="0.25">
      <c r="A45" s="123" t="s">
        <v>85</v>
      </c>
      <c r="B45" s="123" t="s">
        <v>89</v>
      </c>
      <c r="C45" s="54" t="s">
        <v>90</v>
      </c>
      <c r="D45" s="55" t="s">
        <v>72</v>
      </c>
      <c r="E45" s="56">
        <v>792</v>
      </c>
      <c r="F45" s="57">
        <v>200</v>
      </c>
      <c r="G45" s="84">
        <f>2536546.67+198641.54</f>
        <v>2735188.21</v>
      </c>
      <c r="H45" s="62">
        <v>416</v>
      </c>
      <c r="I45" s="57">
        <f>-(F45-H45)</f>
        <v>216</v>
      </c>
      <c r="J45" s="53">
        <f>I45/F45*100</f>
        <v>108</v>
      </c>
      <c r="K45" s="83" t="s">
        <v>82</v>
      </c>
      <c r="L45" s="110">
        <v>2735188.21</v>
      </c>
      <c r="M45" s="110">
        <v>2735188.21</v>
      </c>
      <c r="N45" s="111">
        <f>G45-M45</f>
        <v>0</v>
      </c>
    </row>
    <row r="46" spans="1:14" ht="17.100000000000001" customHeight="1" x14ac:dyDescent="0.25">
      <c r="A46" s="123"/>
      <c r="B46" s="123"/>
      <c r="C46" s="48" t="s">
        <v>11</v>
      </c>
      <c r="D46" s="49"/>
      <c r="E46" s="48"/>
      <c r="F46" s="85"/>
      <c r="G46" s="84"/>
      <c r="H46" s="57"/>
      <c r="I46" s="57"/>
      <c r="J46" s="57"/>
      <c r="K46" s="57"/>
      <c r="L46" s="111"/>
      <c r="M46" s="111"/>
      <c r="N46" s="121"/>
    </row>
    <row r="47" spans="1:14" ht="115.5" customHeight="1" x14ac:dyDescent="0.25">
      <c r="A47" s="123"/>
      <c r="B47" s="123"/>
      <c r="C47" s="54" t="s">
        <v>91</v>
      </c>
      <c r="D47" s="55" t="s">
        <v>84</v>
      </c>
      <c r="E47" s="56">
        <v>792</v>
      </c>
      <c r="F47" s="85">
        <f>F48+F49+F50</f>
        <v>9</v>
      </c>
      <c r="G47" s="81"/>
      <c r="H47" s="62">
        <f>H48+H49+H50</f>
        <v>9</v>
      </c>
      <c r="I47" s="57">
        <f>F47-H47</f>
        <v>0</v>
      </c>
      <c r="J47" s="53">
        <f>I47/F47*100</f>
        <v>0</v>
      </c>
      <c r="K47" s="160" t="s">
        <v>138</v>
      </c>
      <c r="L47" s="84"/>
      <c r="M47" s="84"/>
      <c r="N47" s="121"/>
    </row>
    <row r="48" spans="1:14" ht="96" customHeight="1" x14ac:dyDescent="0.25">
      <c r="A48" s="123"/>
      <c r="B48" s="123"/>
      <c r="C48" s="63" t="s">
        <v>94</v>
      </c>
      <c r="D48" s="63" t="s">
        <v>84</v>
      </c>
      <c r="E48" s="69">
        <v>792</v>
      </c>
      <c r="F48" s="85">
        <v>2</v>
      </c>
      <c r="G48" s="84"/>
      <c r="H48" s="57">
        <v>2</v>
      </c>
      <c r="I48" s="57">
        <f>F48-H48</f>
        <v>0</v>
      </c>
      <c r="J48" s="53">
        <f t="shared" ref="J48:J49" si="5">I48/F48*100</f>
        <v>0</v>
      </c>
      <c r="K48" s="161"/>
      <c r="L48" s="65"/>
      <c r="M48" s="65"/>
      <c r="N48" s="121"/>
    </row>
    <row r="49" spans="1:14" ht="48.2" customHeight="1" x14ac:dyDescent="0.25">
      <c r="A49" s="123"/>
      <c r="B49" s="123"/>
      <c r="C49" s="63" t="s">
        <v>95</v>
      </c>
      <c r="D49" s="63" t="s">
        <v>84</v>
      </c>
      <c r="E49" s="69">
        <v>792</v>
      </c>
      <c r="F49" s="85">
        <v>4</v>
      </c>
      <c r="G49" s="84"/>
      <c r="H49" s="57">
        <v>4</v>
      </c>
      <c r="I49" s="57">
        <f t="shared" ref="I49" si="6">F49-H49</f>
        <v>0</v>
      </c>
      <c r="J49" s="53">
        <f t="shared" si="5"/>
        <v>0</v>
      </c>
      <c r="K49" s="161"/>
      <c r="L49" s="65"/>
      <c r="M49" s="65"/>
      <c r="N49" s="121"/>
    </row>
    <row r="50" spans="1:14" ht="72" customHeight="1" x14ac:dyDescent="0.25">
      <c r="A50" s="123"/>
      <c r="B50" s="123"/>
      <c r="C50" s="63" t="s">
        <v>96</v>
      </c>
      <c r="D50" s="63" t="s">
        <v>84</v>
      </c>
      <c r="E50" s="69">
        <v>792</v>
      </c>
      <c r="F50" s="85">
        <v>3</v>
      </c>
      <c r="G50" s="84"/>
      <c r="H50" s="57">
        <v>3</v>
      </c>
      <c r="I50" s="57">
        <f>F50-H50</f>
        <v>0</v>
      </c>
      <c r="J50" s="53">
        <f>I50/F50*100</f>
        <v>0</v>
      </c>
      <c r="K50" s="162"/>
      <c r="L50" s="65"/>
      <c r="M50" s="65"/>
      <c r="N50" s="121"/>
    </row>
    <row r="51" spans="1:14" s="17" customFormat="1" ht="183.75" customHeight="1" x14ac:dyDescent="0.25">
      <c r="A51" s="64" t="s">
        <v>85</v>
      </c>
      <c r="B51" s="64" t="s">
        <v>92</v>
      </c>
      <c r="C51" s="63" t="s">
        <v>78</v>
      </c>
      <c r="D51" s="49" t="s">
        <v>72</v>
      </c>
      <c r="E51" s="48">
        <v>792</v>
      </c>
      <c r="F51" s="85">
        <v>1</v>
      </c>
      <c r="G51" s="81">
        <f>158884.76-45060</f>
        <v>113824.76000000001</v>
      </c>
      <c r="H51" s="85">
        <v>0</v>
      </c>
      <c r="I51" s="57">
        <f>F51-H51</f>
        <v>1</v>
      </c>
      <c r="J51" s="53">
        <f>I51/F51*100</f>
        <v>100</v>
      </c>
      <c r="K51" s="83" t="s">
        <v>134</v>
      </c>
      <c r="L51" s="84">
        <v>0</v>
      </c>
      <c r="M51" s="84">
        <v>0</v>
      </c>
      <c r="N51" s="84">
        <f>G51-M51</f>
        <v>113824.76000000001</v>
      </c>
    </row>
    <row r="52" spans="1:14" ht="21.2" customHeight="1" x14ac:dyDescent="0.25">
      <c r="A52" s="138" t="s">
        <v>48</v>
      </c>
      <c r="B52" s="139"/>
      <c r="C52" s="139"/>
      <c r="D52" s="139"/>
      <c r="E52" s="139"/>
      <c r="F52" s="140"/>
      <c r="G52" s="66">
        <f>SUM(G15:G45)+G51</f>
        <v>10562733.450000001</v>
      </c>
      <c r="H52" s="148" t="s">
        <v>48</v>
      </c>
      <c r="I52" s="148"/>
      <c r="J52" s="148"/>
      <c r="K52" s="148"/>
      <c r="L52" s="66">
        <f>SUM(L15:L46)+L51</f>
        <v>9748521.75</v>
      </c>
      <c r="M52" s="66">
        <f>SUM(M15:M46)+M51</f>
        <v>9748521.75</v>
      </c>
      <c r="N52" s="66">
        <f>SUM(N15:N46)+N51</f>
        <v>814211.7</v>
      </c>
    </row>
    <row r="53" spans="1:14" ht="15.75" customHeight="1" x14ac:dyDescent="0.25">
      <c r="F53" s="31"/>
      <c r="L53" s="13"/>
      <c r="M53" s="13"/>
      <c r="N53" s="13"/>
    </row>
    <row r="54" spans="1:14" ht="21.75" customHeight="1" x14ac:dyDescent="0.25">
      <c r="A54" s="6"/>
      <c r="B54" s="5" t="s">
        <v>19</v>
      </c>
      <c r="C54" s="6"/>
      <c r="D54" s="137" t="s">
        <v>93</v>
      </c>
      <c r="E54" s="137"/>
      <c r="F54" s="137"/>
      <c r="G54" s="137"/>
      <c r="H54" s="31"/>
      <c r="I54" s="135"/>
      <c r="J54" s="135"/>
      <c r="L54" s="137" t="s">
        <v>130</v>
      </c>
      <c r="M54" s="137"/>
      <c r="N54" s="137"/>
    </row>
    <row r="55" spans="1:14" ht="24.4" customHeight="1" x14ac:dyDescent="0.25">
      <c r="A55" s="150"/>
      <c r="B55" s="150"/>
      <c r="C55" s="150"/>
      <c r="D55" s="95" t="s">
        <v>29</v>
      </c>
      <c r="E55" s="95"/>
      <c r="F55" s="95"/>
      <c r="G55" s="95"/>
      <c r="I55" s="95" t="s">
        <v>30</v>
      </c>
      <c r="J55" s="95"/>
      <c r="L55" s="95" t="s">
        <v>31</v>
      </c>
      <c r="M55" s="95"/>
      <c r="N55" s="95"/>
    </row>
    <row r="56" spans="1:14" x14ac:dyDescent="0.25">
      <c r="A56" s="6"/>
      <c r="B56" s="6" t="s">
        <v>57</v>
      </c>
      <c r="C56" s="6"/>
      <c r="D56" s="137" t="s">
        <v>132</v>
      </c>
      <c r="E56" s="137"/>
      <c r="F56" s="137"/>
      <c r="G56" s="137"/>
      <c r="H56" s="88"/>
      <c r="I56" s="137" t="s">
        <v>133</v>
      </c>
      <c r="J56" s="137"/>
      <c r="K56" s="88"/>
      <c r="L56" s="137" t="s">
        <v>73</v>
      </c>
      <c r="M56" s="137"/>
      <c r="N56" s="137"/>
    </row>
    <row r="57" spans="1:14" x14ac:dyDescent="0.25">
      <c r="A57" s="95"/>
      <c r="B57" s="95"/>
      <c r="C57" s="95"/>
      <c r="D57" s="95" t="s">
        <v>29</v>
      </c>
      <c r="E57" s="95"/>
      <c r="F57" s="95"/>
      <c r="G57" s="95"/>
      <c r="I57" s="95" t="s">
        <v>66</v>
      </c>
      <c r="J57" s="95"/>
      <c r="L57" s="95" t="s">
        <v>67</v>
      </c>
      <c r="M57" s="95"/>
      <c r="N57" s="95"/>
    </row>
    <row r="58" spans="1:14" ht="6.75" customHeight="1" x14ac:dyDescent="0.25"/>
    <row r="59" spans="1:14" ht="28.15" customHeight="1" x14ac:dyDescent="0.25">
      <c r="B59" s="149" t="s">
        <v>136</v>
      </c>
      <c r="C59" s="149"/>
      <c r="F59" s="31"/>
      <c r="H59" s="31"/>
    </row>
    <row r="60" spans="1:14" x14ac:dyDescent="0.25">
      <c r="A60" s="128" t="s">
        <v>49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</row>
    <row r="61" spans="1:14" x14ac:dyDescent="0.25">
      <c r="A61" s="128" t="s">
        <v>50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</row>
    <row r="62" spans="1:14" x14ac:dyDescent="0.25">
      <c r="A62" s="128" t="s">
        <v>51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</row>
    <row r="63" spans="1:14" x14ac:dyDescent="0.25">
      <c r="A63" s="128" t="s">
        <v>52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</row>
    <row r="64" spans="1:14" x14ac:dyDescent="0.25">
      <c r="A64" s="128" t="s">
        <v>53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</row>
    <row r="65" spans="1:14" x14ac:dyDescent="0.25">
      <c r="A65" s="128" t="s">
        <v>54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</row>
    <row r="66" spans="1:14" ht="26.45" customHeight="1" x14ac:dyDescent="0.25">
      <c r="A66" s="128" t="s">
        <v>55</v>
      </c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</row>
    <row r="67" spans="1:14" x14ac:dyDescent="0.25">
      <c r="A67" s="128" t="s">
        <v>56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</row>
  </sheetData>
  <mergeCells count="115">
    <mergeCell ref="M39:M41"/>
    <mergeCell ref="A39:A41"/>
    <mergeCell ref="B39:B41"/>
    <mergeCell ref="N42:N44"/>
    <mergeCell ref="A42:A44"/>
    <mergeCell ref="B42:B44"/>
    <mergeCell ref="G42:G44"/>
    <mergeCell ref="L42:L44"/>
    <mergeCell ref="N47:N50"/>
    <mergeCell ref="K47:K50"/>
    <mergeCell ref="A11:A13"/>
    <mergeCell ref="B18:B20"/>
    <mergeCell ref="A18:A20"/>
    <mergeCell ref="G18:G20"/>
    <mergeCell ref="M42:M44"/>
    <mergeCell ref="N21:N23"/>
    <mergeCell ref="L21:L23"/>
    <mergeCell ref="M21:M23"/>
    <mergeCell ref="A30:A32"/>
    <mergeCell ref="B30:B32"/>
    <mergeCell ref="G30:G32"/>
    <mergeCell ref="L30:L32"/>
    <mergeCell ref="M30:M32"/>
    <mergeCell ref="N30:N32"/>
    <mergeCell ref="N33:N35"/>
    <mergeCell ref="A36:A38"/>
    <mergeCell ref="B36:B38"/>
    <mergeCell ref="G36:G38"/>
    <mergeCell ref="L36:L38"/>
    <mergeCell ref="M36:M38"/>
    <mergeCell ref="N36:N38"/>
    <mergeCell ref="A33:A35"/>
    <mergeCell ref="B33:B35"/>
    <mergeCell ref="G33:G35"/>
    <mergeCell ref="B3:C3"/>
    <mergeCell ref="B4:C4"/>
    <mergeCell ref="B5:D5"/>
    <mergeCell ref="E5:K5"/>
    <mergeCell ref="E4:K4"/>
    <mergeCell ref="E3:K3"/>
    <mergeCell ref="D11:E12"/>
    <mergeCell ref="F11:F13"/>
    <mergeCell ref="G11:G13"/>
    <mergeCell ref="I54:J54"/>
    <mergeCell ref="D54:G54"/>
    <mergeCell ref="A52:F52"/>
    <mergeCell ref="B11:B13"/>
    <mergeCell ref="A21:A23"/>
    <mergeCell ref="B21:B23"/>
    <mergeCell ref="G21:G23"/>
    <mergeCell ref="G15:G17"/>
    <mergeCell ref="A67:N67"/>
    <mergeCell ref="H52:K52"/>
    <mergeCell ref="A60:N60"/>
    <mergeCell ref="A61:N61"/>
    <mergeCell ref="A62:N62"/>
    <mergeCell ref="A63:N63"/>
    <mergeCell ref="A64:N64"/>
    <mergeCell ref="D57:G57"/>
    <mergeCell ref="I57:J57"/>
    <mergeCell ref="L57:N57"/>
    <mergeCell ref="A57:C57"/>
    <mergeCell ref="D56:G56"/>
    <mergeCell ref="I56:J56"/>
    <mergeCell ref="L56:N56"/>
    <mergeCell ref="B59:C59"/>
    <mergeCell ref="A55:C55"/>
    <mergeCell ref="L3:M3"/>
    <mergeCell ref="L2:M2"/>
    <mergeCell ref="L4:M4"/>
    <mergeCell ref="A65:N65"/>
    <mergeCell ref="A66:N66"/>
    <mergeCell ref="C11:C13"/>
    <mergeCell ref="A15:A17"/>
    <mergeCell ref="B15:B17"/>
    <mergeCell ref="N39:N41"/>
    <mergeCell ref="L11:M12"/>
    <mergeCell ref="H12:H13"/>
    <mergeCell ref="I12:J12"/>
    <mergeCell ref="K12:K13"/>
    <mergeCell ref="H11:K11"/>
    <mergeCell ref="A10:N10"/>
    <mergeCell ref="C2:K2"/>
    <mergeCell ref="D55:G55"/>
    <mergeCell ref="I55:J55"/>
    <mergeCell ref="L55:N55"/>
    <mergeCell ref="N11:N13"/>
    <mergeCell ref="L15:L17"/>
    <mergeCell ref="M15:M17"/>
    <mergeCell ref="N15:N17"/>
    <mergeCell ref="L54:N54"/>
    <mergeCell ref="A27:A29"/>
    <mergeCell ref="L45:L46"/>
    <mergeCell ref="M45:M46"/>
    <mergeCell ref="L18:L20"/>
    <mergeCell ref="M18:M20"/>
    <mergeCell ref="N18:N20"/>
    <mergeCell ref="B27:B29"/>
    <mergeCell ref="B24:B26"/>
    <mergeCell ref="A24:A26"/>
    <mergeCell ref="L24:L26"/>
    <mergeCell ref="M24:M26"/>
    <mergeCell ref="N24:N26"/>
    <mergeCell ref="G24:G26"/>
    <mergeCell ref="G27:G29"/>
    <mergeCell ref="L27:L29"/>
    <mergeCell ref="M27:M29"/>
    <mergeCell ref="N27:N29"/>
    <mergeCell ref="L33:L35"/>
    <mergeCell ref="M33:M35"/>
    <mergeCell ref="G39:G41"/>
    <mergeCell ref="N45:N46"/>
    <mergeCell ref="B45:B50"/>
    <mergeCell ref="A45:A50"/>
    <mergeCell ref="L39:L41"/>
  </mergeCells>
  <pageMargins left="0.51181102362204722" right="0.51181102362204722" top="0.55118110236220474" bottom="0.35433070866141736" header="0.31496062992125984" footer="0.31496062992125984"/>
  <pageSetup paperSize="9" scale="55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tabSelected="1" topLeftCell="A25" workbookViewId="0">
      <selection activeCell="N31" sqref="N31"/>
    </sheetView>
  </sheetViews>
  <sheetFormatPr defaultRowHeight="15" x14ac:dyDescent="0.25"/>
  <cols>
    <col min="1" max="1" width="24.85546875" customWidth="1"/>
    <col min="2" max="2" width="26.7109375" customWidth="1"/>
    <col min="3" max="3" width="44.140625" customWidth="1"/>
    <col min="4" max="4" width="20.5703125" customWidth="1"/>
    <col min="5" max="5" width="13.28515625" customWidth="1"/>
    <col min="6" max="6" width="15.42578125" customWidth="1"/>
    <col min="7" max="7" width="15.28515625" customWidth="1"/>
    <col min="8" max="8" width="18.7109375" customWidth="1"/>
    <col min="9" max="9" width="15.28515625" customWidth="1"/>
    <col min="10" max="10" width="18.7109375" customWidth="1"/>
    <col min="13" max="13" width="15.42578125" customWidth="1"/>
  </cols>
  <sheetData>
    <row r="1" spans="1:13" ht="36.75" customHeight="1" x14ac:dyDescent="0.25">
      <c r="A1" s="19"/>
      <c r="K1" s="6"/>
      <c r="L1" s="6"/>
      <c r="M1" s="6"/>
    </row>
    <row r="2" spans="1:13" ht="15.75" x14ac:dyDescent="0.25">
      <c r="A2" s="175" t="s">
        <v>128</v>
      </c>
      <c r="B2" s="175"/>
      <c r="C2" s="175"/>
      <c r="D2" s="175"/>
      <c r="E2" s="175"/>
      <c r="F2" s="175"/>
      <c r="K2" s="5"/>
      <c r="L2" s="5"/>
      <c r="M2" s="5"/>
    </row>
    <row r="3" spans="1:13" ht="15.75" x14ac:dyDescent="0.25">
      <c r="A3" s="20"/>
      <c r="K3" s="1"/>
      <c r="L3" s="1"/>
      <c r="M3" s="1"/>
    </row>
    <row r="4" spans="1:13" ht="15.75" customHeight="1" x14ac:dyDescent="0.25">
      <c r="A4" s="21"/>
      <c r="B4" s="21"/>
      <c r="C4" s="21"/>
      <c r="D4" s="21"/>
      <c r="E4" s="28"/>
      <c r="F4" s="29"/>
      <c r="I4" s="21"/>
      <c r="J4" s="22" t="s">
        <v>62</v>
      </c>
      <c r="K4" s="95"/>
      <c r="L4" s="95"/>
      <c r="M4" s="95"/>
    </row>
    <row r="5" spans="1:13" ht="63" customHeight="1" x14ac:dyDescent="0.25">
      <c r="A5" s="171" t="s">
        <v>17</v>
      </c>
      <c r="B5" s="171"/>
      <c r="C5" s="177" t="s">
        <v>68</v>
      </c>
      <c r="D5" s="177"/>
      <c r="E5" s="177"/>
      <c r="F5" s="177"/>
      <c r="G5" s="177"/>
      <c r="H5" s="177"/>
      <c r="I5" s="23" t="s">
        <v>61</v>
      </c>
      <c r="J5" s="22" t="s">
        <v>75</v>
      </c>
      <c r="K5" s="95"/>
      <c r="L5" s="95"/>
      <c r="M5" s="95"/>
    </row>
    <row r="6" spans="1:13" ht="43.5" customHeight="1" x14ac:dyDescent="0.25">
      <c r="A6" s="171" t="s">
        <v>16</v>
      </c>
      <c r="B6" s="171"/>
      <c r="C6" s="178" t="s">
        <v>18</v>
      </c>
      <c r="D6" s="178"/>
      <c r="E6" s="178"/>
      <c r="F6" s="178"/>
      <c r="G6" s="178"/>
      <c r="H6" s="178"/>
      <c r="I6" s="23" t="s">
        <v>61</v>
      </c>
      <c r="J6" s="22">
        <v>41200016</v>
      </c>
      <c r="K6" s="95"/>
      <c r="L6" s="1"/>
      <c r="M6" s="1"/>
    </row>
    <row r="7" spans="1:13" ht="52.5" customHeight="1" x14ac:dyDescent="0.25">
      <c r="A7" s="171" t="s">
        <v>115</v>
      </c>
      <c r="B7" s="171"/>
      <c r="C7" s="170"/>
      <c r="D7" s="170"/>
      <c r="E7" s="170"/>
      <c r="F7" s="170"/>
      <c r="G7" s="170"/>
      <c r="H7" s="170"/>
      <c r="I7" s="23"/>
      <c r="J7" s="22"/>
      <c r="K7" s="1"/>
      <c r="L7" s="1"/>
      <c r="M7" s="1"/>
    </row>
    <row r="8" spans="1:13" ht="41.25" customHeight="1" x14ac:dyDescent="0.25">
      <c r="A8" s="21" t="s">
        <v>97</v>
      </c>
      <c r="B8" s="28"/>
      <c r="C8" s="172">
        <v>0</v>
      </c>
      <c r="D8" s="172"/>
      <c r="E8" s="172"/>
      <c r="F8" s="172"/>
      <c r="G8" s="172"/>
      <c r="H8" s="172"/>
      <c r="I8" s="21"/>
      <c r="J8" s="164"/>
      <c r="K8" s="1"/>
      <c r="L8" s="1"/>
      <c r="M8" s="1"/>
    </row>
    <row r="9" spans="1:13" ht="39.200000000000003" customHeight="1" x14ac:dyDescent="0.25">
      <c r="A9" s="21"/>
      <c r="B9" s="30"/>
      <c r="C9" s="176" t="s">
        <v>98</v>
      </c>
      <c r="D9" s="176"/>
      <c r="E9" s="176"/>
      <c r="F9" s="176"/>
      <c r="G9" s="176"/>
      <c r="H9" s="176"/>
      <c r="I9" s="21"/>
      <c r="J9" s="164"/>
      <c r="K9" s="1"/>
      <c r="L9" s="1"/>
      <c r="M9" s="1"/>
    </row>
    <row r="10" spans="1:13" ht="45" customHeight="1" x14ac:dyDescent="0.25">
      <c r="A10" s="25"/>
      <c r="K10" s="1"/>
      <c r="L10" s="1"/>
      <c r="M10" s="1"/>
    </row>
    <row r="11" spans="1:13" ht="45" customHeight="1" x14ac:dyDescent="0.25">
      <c r="A11" s="164" t="s">
        <v>99</v>
      </c>
      <c r="B11" s="164" t="s">
        <v>100</v>
      </c>
      <c r="C11" s="164"/>
      <c r="D11" s="164" t="s">
        <v>101</v>
      </c>
      <c r="E11" s="164"/>
      <c r="F11" s="164" t="s">
        <v>102</v>
      </c>
      <c r="G11" s="164"/>
      <c r="H11" s="164" t="s">
        <v>103</v>
      </c>
      <c r="I11" s="164"/>
      <c r="J11" s="164" t="s">
        <v>104</v>
      </c>
      <c r="K11" s="1"/>
      <c r="L11" s="1"/>
      <c r="M11" s="1"/>
    </row>
    <row r="12" spans="1:13" ht="42.75" customHeight="1" x14ac:dyDescent="0.25">
      <c r="A12" s="164"/>
      <c r="B12" s="164"/>
      <c r="C12" s="164"/>
      <c r="D12" s="22" t="s">
        <v>44</v>
      </c>
      <c r="E12" s="22" t="s">
        <v>45</v>
      </c>
      <c r="F12" s="22" t="s">
        <v>105</v>
      </c>
      <c r="G12" s="22" t="s">
        <v>106</v>
      </c>
      <c r="H12" s="22" t="s">
        <v>107</v>
      </c>
      <c r="I12" s="22" t="s">
        <v>108</v>
      </c>
      <c r="J12" s="164"/>
      <c r="K12" s="1"/>
      <c r="L12" s="1"/>
      <c r="M12" s="1"/>
    </row>
    <row r="13" spans="1:13" ht="15" customHeight="1" x14ac:dyDescent="0.25">
      <c r="A13" s="22">
        <v>1</v>
      </c>
      <c r="B13" s="164">
        <v>2</v>
      </c>
      <c r="C13" s="164"/>
      <c r="D13" s="22">
        <v>3</v>
      </c>
      <c r="E13" s="22">
        <v>4</v>
      </c>
      <c r="F13" s="22">
        <v>5</v>
      </c>
      <c r="G13" s="22">
        <v>6</v>
      </c>
      <c r="H13" s="22">
        <v>7</v>
      </c>
      <c r="I13" s="22">
        <v>8</v>
      </c>
      <c r="J13" s="22">
        <v>9</v>
      </c>
      <c r="K13" s="1"/>
      <c r="L13" s="1"/>
      <c r="M13" s="1"/>
    </row>
    <row r="14" spans="1:13" ht="106.5" customHeight="1" x14ac:dyDescent="0.25">
      <c r="A14" s="24">
        <v>1</v>
      </c>
      <c r="B14" s="165" t="s">
        <v>116</v>
      </c>
      <c r="C14" s="165"/>
      <c r="D14" s="24" t="s">
        <v>72</v>
      </c>
      <c r="E14" s="24">
        <v>792</v>
      </c>
      <c r="F14" s="67">
        <f>Отчет_о_достижении_значений!F15</f>
        <v>30</v>
      </c>
      <c r="G14" s="67">
        <f>Отчет_о_достижении_значений!H15</f>
        <v>30</v>
      </c>
      <c r="H14" s="92">
        <v>45289</v>
      </c>
      <c r="I14" s="92">
        <v>45289</v>
      </c>
      <c r="J14" s="24" t="str">
        <f>Отчет_о_достижении_значений!K15</f>
        <v>Без отклонений</v>
      </c>
      <c r="K14" s="1"/>
      <c r="L14" s="1"/>
      <c r="M14" s="1"/>
    </row>
    <row r="15" spans="1:13" ht="117" customHeight="1" x14ac:dyDescent="0.25">
      <c r="A15" s="24">
        <v>2</v>
      </c>
      <c r="B15" s="167" t="s">
        <v>117</v>
      </c>
      <c r="C15" s="168"/>
      <c r="D15" s="24" t="s">
        <v>72</v>
      </c>
      <c r="E15" s="24">
        <v>792</v>
      </c>
      <c r="F15" s="67">
        <f>Отчет_о_достижении_значений!F27</f>
        <v>960</v>
      </c>
      <c r="G15" s="67">
        <f>Отчет_о_достижении_значений!H27</f>
        <v>1334</v>
      </c>
      <c r="H15" s="92">
        <v>45290</v>
      </c>
      <c r="I15" s="92">
        <v>45290</v>
      </c>
      <c r="J15" s="24" t="str">
        <f>Отчет_о_достижении_значений!K27</f>
        <v>Увеличение показателя в связи с востребованностью</v>
      </c>
      <c r="K15" s="18"/>
      <c r="L15" s="18"/>
      <c r="M15" s="18"/>
    </row>
    <row r="16" spans="1:13" ht="105" customHeight="1" x14ac:dyDescent="0.25">
      <c r="A16" s="24">
        <v>3</v>
      </c>
      <c r="B16" s="167" t="s">
        <v>118</v>
      </c>
      <c r="C16" s="168"/>
      <c r="D16" s="24" t="s">
        <v>72</v>
      </c>
      <c r="E16" s="24">
        <v>792</v>
      </c>
      <c r="F16" s="24">
        <f>Отчет_о_достижении_значений!F45</f>
        <v>200</v>
      </c>
      <c r="G16" s="24">
        <f>Отчет_о_достижении_значений!H45</f>
        <v>416</v>
      </c>
      <c r="H16" s="92">
        <v>45290</v>
      </c>
      <c r="I16" s="92">
        <v>45290</v>
      </c>
      <c r="J16" s="24" t="str">
        <f>Отчет_о_достижении_значений!K45</f>
        <v>Увеличение показателя в связи с востребованностью</v>
      </c>
      <c r="K16" s="18"/>
      <c r="L16" s="18"/>
      <c r="M16" s="18"/>
    </row>
    <row r="17" spans="1:13" ht="75.2" customHeight="1" x14ac:dyDescent="0.25">
      <c r="A17" s="24">
        <v>4</v>
      </c>
      <c r="B17" s="167" t="s">
        <v>119</v>
      </c>
      <c r="C17" s="168"/>
      <c r="D17" s="24" t="s">
        <v>72</v>
      </c>
      <c r="E17" s="24">
        <v>792</v>
      </c>
      <c r="F17" s="24">
        <f>Отчет_о_достижении_значений!F42</f>
        <v>2</v>
      </c>
      <c r="G17" s="24">
        <f>Отчет_о_достижении_значений!H42</f>
        <v>7</v>
      </c>
      <c r="H17" s="92">
        <v>45290</v>
      </c>
      <c r="I17" s="92">
        <v>45290</v>
      </c>
      <c r="J17" s="24" t="str">
        <f>Отчет_о_достижении_значений!K42</f>
        <v>Увеличение показателя в связи с востребованностью</v>
      </c>
      <c r="K17" s="18"/>
      <c r="L17" s="18"/>
      <c r="M17" s="18"/>
    </row>
    <row r="18" spans="1:13" ht="80.45" customHeight="1" x14ac:dyDescent="0.25">
      <c r="A18" s="24">
        <v>5</v>
      </c>
      <c r="B18" s="167" t="s">
        <v>120</v>
      </c>
      <c r="C18" s="168"/>
      <c r="D18" s="24" t="s">
        <v>72</v>
      </c>
      <c r="E18" s="24">
        <v>792</v>
      </c>
      <c r="F18" s="67">
        <f>Отчет_о_достижении_значений!F30</f>
        <v>13</v>
      </c>
      <c r="G18" s="67">
        <f>Отчет_о_достижении_значений!H30</f>
        <v>15</v>
      </c>
      <c r="H18" s="92">
        <v>45290</v>
      </c>
      <c r="I18" s="92">
        <v>45290</v>
      </c>
      <c r="J18" s="24" t="str">
        <f>Отчет_о_достижении_значений!K30</f>
        <v>Увеличение показателя в связи с востребованностью</v>
      </c>
      <c r="K18" s="18"/>
      <c r="L18" s="18"/>
      <c r="M18" s="18"/>
    </row>
    <row r="19" spans="1:13" ht="79.5" customHeight="1" x14ac:dyDescent="0.25">
      <c r="A19" s="24">
        <v>6</v>
      </c>
      <c r="B19" s="167" t="s">
        <v>121</v>
      </c>
      <c r="C19" s="168"/>
      <c r="D19" s="24" t="s">
        <v>72</v>
      </c>
      <c r="E19" s="24">
        <v>792</v>
      </c>
      <c r="F19" s="67">
        <f>Отчет_о_достижении_значений!F33</f>
        <v>35</v>
      </c>
      <c r="G19" s="67">
        <f>Отчет_о_достижении_значений!H33</f>
        <v>35</v>
      </c>
      <c r="H19" s="92">
        <v>45290</v>
      </c>
      <c r="I19" s="92">
        <v>45290</v>
      </c>
      <c r="J19" s="24" t="str">
        <f>Отчет_о_достижении_значений!K33</f>
        <v>Без отклонений</v>
      </c>
      <c r="K19" s="18"/>
      <c r="L19" s="18"/>
      <c r="M19" s="18"/>
    </row>
    <row r="20" spans="1:13" ht="77.25" customHeight="1" x14ac:dyDescent="0.25">
      <c r="A20" s="24">
        <v>7</v>
      </c>
      <c r="B20" s="167" t="s">
        <v>122</v>
      </c>
      <c r="C20" s="168"/>
      <c r="D20" s="24" t="s">
        <v>72</v>
      </c>
      <c r="E20" s="24">
        <v>792</v>
      </c>
      <c r="F20" s="67">
        <f>Отчет_о_достижении_значений!F36</f>
        <v>25</v>
      </c>
      <c r="G20" s="67">
        <f>Отчет_о_достижении_значений!H36</f>
        <v>25</v>
      </c>
      <c r="H20" s="92">
        <v>45290</v>
      </c>
      <c r="I20" s="92">
        <v>45290</v>
      </c>
      <c r="J20" s="24" t="str">
        <f>Отчет_о_достижении_значений!K36</f>
        <v>Без отклонений</v>
      </c>
      <c r="K20" s="18"/>
      <c r="L20" s="18"/>
      <c r="M20" s="18"/>
    </row>
    <row r="21" spans="1:13" ht="75.75" customHeight="1" x14ac:dyDescent="0.25">
      <c r="A21" s="24">
        <v>8</v>
      </c>
      <c r="B21" s="167" t="s">
        <v>123</v>
      </c>
      <c r="C21" s="168"/>
      <c r="D21" s="24" t="s">
        <v>72</v>
      </c>
      <c r="E21" s="24">
        <v>792</v>
      </c>
      <c r="F21" s="67">
        <f>Отчет_о_достижении_значений!F39</f>
        <v>6</v>
      </c>
      <c r="G21" s="67">
        <f>Отчет_о_достижении_значений!H39</f>
        <v>6</v>
      </c>
      <c r="H21" s="92">
        <v>45290</v>
      </c>
      <c r="I21" s="92">
        <v>45290</v>
      </c>
      <c r="J21" s="24" t="str">
        <f>Отчет_о_достижении_значений!K39</f>
        <v>Без отклонений</v>
      </c>
      <c r="K21" s="18"/>
      <c r="L21" s="18"/>
      <c r="M21" s="18"/>
    </row>
    <row r="22" spans="1:13" ht="80.45" customHeight="1" x14ac:dyDescent="0.25">
      <c r="A22" s="24">
        <v>9</v>
      </c>
      <c r="B22" s="167" t="s">
        <v>124</v>
      </c>
      <c r="C22" s="168"/>
      <c r="D22" s="24" t="s">
        <v>72</v>
      </c>
      <c r="E22" s="24">
        <v>792</v>
      </c>
      <c r="F22" s="67">
        <f>Отчет_о_достижении_значений!F21</f>
        <v>5</v>
      </c>
      <c r="G22" s="67">
        <f>Отчет_о_достижении_значений!H21</f>
        <v>3</v>
      </c>
      <c r="H22" s="92">
        <v>45290</v>
      </c>
      <c r="I22" s="92">
        <v>45290</v>
      </c>
      <c r="J22" s="24" t="str">
        <f>Отчет_о_достижении_значений!K21</f>
        <v>Отсутствие потребности</v>
      </c>
      <c r="K22" s="18"/>
      <c r="L22" s="18"/>
      <c r="M22" s="18"/>
    </row>
    <row r="23" spans="1:13" ht="81" customHeight="1" x14ac:dyDescent="0.25">
      <c r="A23" s="24">
        <v>10</v>
      </c>
      <c r="B23" s="167" t="s">
        <v>125</v>
      </c>
      <c r="C23" s="168"/>
      <c r="D23" s="24" t="s">
        <v>72</v>
      </c>
      <c r="E23" s="24">
        <v>792</v>
      </c>
      <c r="F23" s="67">
        <f>Отчет_о_достижении_значений!F24</f>
        <v>25</v>
      </c>
      <c r="G23" s="67">
        <f>Отчет_о_достижении_значений!H24</f>
        <v>25</v>
      </c>
      <c r="H23" s="92">
        <v>45290</v>
      </c>
      <c r="I23" s="92">
        <v>45290</v>
      </c>
      <c r="J23" s="24" t="str">
        <f>Отчет_о_достижении_значений!K24</f>
        <v>Без отклонений</v>
      </c>
      <c r="K23" s="18"/>
      <c r="L23" s="18"/>
      <c r="M23" s="18"/>
    </row>
    <row r="24" spans="1:13" ht="105.75" customHeight="1" x14ac:dyDescent="0.25">
      <c r="A24" s="24">
        <v>11</v>
      </c>
      <c r="B24" s="167" t="s">
        <v>126</v>
      </c>
      <c r="C24" s="168"/>
      <c r="D24" s="24" t="s">
        <v>72</v>
      </c>
      <c r="E24" s="24">
        <v>792</v>
      </c>
      <c r="F24" s="24">
        <f>Отчет_о_достижении_значений!F18</f>
        <v>1</v>
      </c>
      <c r="G24" s="24">
        <f>Отчет_о_достижении_значений!H18</f>
        <v>1</v>
      </c>
      <c r="H24" s="92">
        <v>45289</v>
      </c>
      <c r="I24" s="92">
        <v>45289</v>
      </c>
      <c r="J24" s="24" t="str">
        <f>Отчет_о_достижении_значений!K18</f>
        <v>Без отклонений</v>
      </c>
      <c r="K24" s="18"/>
      <c r="L24" s="18"/>
      <c r="M24" s="18"/>
    </row>
    <row r="25" spans="1:13" ht="104.25" customHeight="1" x14ac:dyDescent="0.25">
      <c r="A25" s="24">
        <v>12</v>
      </c>
      <c r="B25" s="167" t="s">
        <v>127</v>
      </c>
      <c r="C25" s="168"/>
      <c r="D25" s="24" t="s">
        <v>72</v>
      </c>
      <c r="E25" s="24">
        <v>792</v>
      </c>
      <c r="F25" s="24">
        <f>Отчет_о_достижении_значений!F51</f>
        <v>1</v>
      </c>
      <c r="G25" s="24">
        <f>Отчет_о_достижении_значений!H51</f>
        <v>0</v>
      </c>
      <c r="H25" s="92">
        <v>45291</v>
      </c>
      <c r="I25" s="92"/>
      <c r="J25" s="24" t="str">
        <f>Отчет_о_достижении_значений!K51</f>
        <v>Отсутствие потребности</v>
      </c>
      <c r="K25" s="18"/>
      <c r="L25" s="18"/>
      <c r="M25" s="18"/>
    </row>
    <row r="26" spans="1:13" ht="26.45" customHeight="1" x14ac:dyDescent="0.25">
      <c r="A26" s="32"/>
      <c r="B26" s="32"/>
      <c r="C26" s="32"/>
      <c r="D26" s="32"/>
      <c r="E26" s="32"/>
      <c r="F26" s="33"/>
      <c r="G26" s="33"/>
      <c r="H26" s="32"/>
      <c r="I26" s="32"/>
      <c r="J26" s="32"/>
      <c r="K26" s="13"/>
      <c r="L26" s="13"/>
      <c r="M26" s="13"/>
    </row>
    <row r="27" spans="1:13" ht="36.75" customHeight="1" x14ac:dyDescent="0.25">
      <c r="A27" s="166" t="s">
        <v>19</v>
      </c>
      <c r="B27" s="166"/>
      <c r="C27" s="26"/>
      <c r="D27" s="164" t="s">
        <v>93</v>
      </c>
      <c r="E27" s="164"/>
      <c r="F27" s="166"/>
      <c r="G27" s="166"/>
      <c r="H27" s="26"/>
      <c r="I27" s="26"/>
      <c r="J27" s="22" t="s">
        <v>130</v>
      </c>
      <c r="K27" s="14"/>
      <c r="L27" s="14"/>
      <c r="M27" s="14"/>
    </row>
    <row r="28" spans="1:13" ht="39.75" customHeight="1" x14ac:dyDescent="0.25">
      <c r="A28" s="166"/>
      <c r="B28" s="166"/>
      <c r="C28" s="26"/>
      <c r="D28" s="173" t="s">
        <v>29</v>
      </c>
      <c r="E28" s="173"/>
      <c r="F28" s="174"/>
      <c r="G28" s="174"/>
      <c r="H28" s="89" t="s">
        <v>30</v>
      </c>
      <c r="I28" s="90"/>
      <c r="J28" s="91" t="s">
        <v>31</v>
      </c>
      <c r="K28" s="14"/>
      <c r="L28" s="14"/>
      <c r="M28" s="14"/>
    </row>
    <row r="29" spans="1:13" ht="39.75" customHeight="1" x14ac:dyDescent="0.25">
      <c r="A29" s="166" t="s">
        <v>57</v>
      </c>
      <c r="B29" s="166"/>
      <c r="C29" s="26"/>
      <c r="D29" s="164" t="s">
        <v>132</v>
      </c>
      <c r="E29" s="164"/>
      <c r="F29" s="166"/>
      <c r="G29" s="166"/>
      <c r="H29" s="26" t="s">
        <v>133</v>
      </c>
      <c r="I29" s="26"/>
      <c r="J29" s="22" t="s">
        <v>109</v>
      </c>
      <c r="K29" s="14"/>
      <c r="L29" s="14"/>
      <c r="M29" s="14"/>
    </row>
    <row r="30" spans="1:13" ht="37.5" customHeight="1" x14ac:dyDescent="0.25">
      <c r="A30" s="166"/>
      <c r="B30" s="166"/>
      <c r="C30" s="26"/>
      <c r="D30" s="173" t="s">
        <v>29</v>
      </c>
      <c r="E30" s="173"/>
      <c r="F30" s="174"/>
      <c r="G30" s="174"/>
      <c r="H30" s="91" t="s">
        <v>66</v>
      </c>
      <c r="I30" s="90"/>
      <c r="J30" s="91" t="s">
        <v>67</v>
      </c>
      <c r="K30" s="14"/>
      <c r="L30" s="14"/>
      <c r="M30" s="14"/>
    </row>
    <row r="31" spans="1:13" ht="44.45" customHeight="1" x14ac:dyDescent="0.25">
      <c r="A31" s="166" t="s">
        <v>137</v>
      </c>
      <c r="B31" s="166"/>
      <c r="C31" s="166"/>
      <c r="D31" s="166"/>
      <c r="E31" s="166"/>
      <c r="F31" s="166"/>
      <c r="G31" s="166"/>
      <c r="H31" s="26"/>
      <c r="I31" s="26"/>
      <c r="J31" s="26"/>
      <c r="K31" s="14"/>
      <c r="L31" s="14"/>
      <c r="M31" s="14"/>
    </row>
    <row r="32" spans="1:13" ht="29.2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4"/>
      <c r="L32" s="14"/>
      <c r="M32" s="14"/>
    </row>
    <row r="33" spans="1:13" ht="24.75" customHeight="1" x14ac:dyDescent="0.25">
      <c r="A33" s="25"/>
      <c r="K33" s="14"/>
      <c r="L33" s="14"/>
      <c r="M33" s="14"/>
    </row>
    <row r="34" spans="1:13" ht="19.5" customHeight="1" x14ac:dyDescent="0.25">
      <c r="A34" s="25"/>
      <c r="K34" s="15"/>
      <c r="L34" s="15"/>
      <c r="M34" s="15"/>
    </row>
    <row r="35" spans="1:13" ht="15.75" customHeight="1" x14ac:dyDescent="0.25">
      <c r="A35" s="163" t="s">
        <v>110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"/>
      <c r="L35" s="16"/>
      <c r="M35" s="16"/>
    </row>
    <row r="36" spans="1:13" ht="32.25" customHeight="1" x14ac:dyDescent="0.25">
      <c r="A36" s="169" t="s">
        <v>111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"/>
      <c r="L36" s="1"/>
      <c r="M36" s="1"/>
    </row>
    <row r="37" spans="1:13" ht="15.75" x14ac:dyDescent="0.25">
      <c r="A37" s="163" t="s">
        <v>112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"/>
      <c r="L37" s="1"/>
      <c r="M37" s="1"/>
    </row>
    <row r="38" spans="1:13" ht="15.75" x14ac:dyDescent="0.25">
      <c r="A38" s="163" t="s">
        <v>113</v>
      </c>
      <c r="B38" s="163"/>
      <c r="C38" s="163"/>
      <c r="D38" s="163"/>
      <c r="E38" s="163"/>
      <c r="F38" s="163"/>
      <c r="G38" s="163"/>
      <c r="H38" s="163"/>
      <c r="I38" s="163"/>
      <c r="J38" s="163"/>
    </row>
    <row r="39" spans="1:13" ht="18" customHeight="1" x14ac:dyDescent="0.25">
      <c r="A39" s="163" t="s">
        <v>114</v>
      </c>
      <c r="B39" s="163"/>
      <c r="C39" s="163"/>
      <c r="D39" s="163"/>
      <c r="E39" s="163"/>
      <c r="F39" s="163"/>
      <c r="G39" s="163"/>
      <c r="H39" s="163"/>
      <c r="I39" s="163"/>
      <c r="J39" s="163"/>
    </row>
  </sheetData>
  <mergeCells count="51">
    <mergeCell ref="A2:F2"/>
    <mergeCell ref="K5:K6"/>
    <mergeCell ref="C9:H9"/>
    <mergeCell ref="L5:M5"/>
    <mergeCell ref="A11:A12"/>
    <mergeCell ref="K4:M4"/>
    <mergeCell ref="B11:C12"/>
    <mergeCell ref="D11:E11"/>
    <mergeCell ref="F11:G11"/>
    <mergeCell ref="H11:I11"/>
    <mergeCell ref="J11:J12"/>
    <mergeCell ref="J8:J9"/>
    <mergeCell ref="C5:H5"/>
    <mergeCell ref="A5:B5"/>
    <mergeCell ref="C6:H6"/>
    <mergeCell ref="A6:B6"/>
    <mergeCell ref="A37:J37"/>
    <mergeCell ref="A38:J38"/>
    <mergeCell ref="B24:C24"/>
    <mergeCell ref="B25:C25"/>
    <mergeCell ref="F27:G27"/>
    <mergeCell ref="D30:E30"/>
    <mergeCell ref="F30:G30"/>
    <mergeCell ref="A31:E31"/>
    <mergeCell ref="F31:G31"/>
    <mergeCell ref="A30:B30"/>
    <mergeCell ref="A28:B28"/>
    <mergeCell ref="D28:E28"/>
    <mergeCell ref="F28:G28"/>
    <mergeCell ref="C7:H7"/>
    <mergeCell ref="A7:B7"/>
    <mergeCell ref="C8:H8"/>
    <mergeCell ref="A29:B29"/>
    <mergeCell ref="D29:E29"/>
    <mergeCell ref="F29:G29"/>
    <mergeCell ref="A39:J39"/>
    <mergeCell ref="B13:C13"/>
    <mergeCell ref="B14:C14"/>
    <mergeCell ref="A27:B27"/>
    <mergeCell ref="D27:E27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5:J35"/>
    <mergeCell ref="A36:J36"/>
  </mergeCells>
  <pageMargins left="0.70866141732283472" right="0.70866141732283472" top="0.74803149606299213" bottom="0.55118110236220474" header="0.31496062992125984" footer="0.31496062992125984"/>
  <pageSetup paperSize="9"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Отчет_о_расходах</vt:lpstr>
      <vt:lpstr>Отчет_о_достижении_значений</vt:lpstr>
      <vt:lpstr>Отчет о реализ.плана меропр</vt:lpstr>
      <vt:lpstr>Отчет_о_достижении_значений!Область_печати</vt:lpstr>
      <vt:lpstr>Отчет_о_расходах!Область_печати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Ковалинская Екатерина Сергеевна</cp:lastModifiedBy>
  <cp:lastPrinted>2024-01-12T06:22:26Z</cp:lastPrinted>
  <dcterms:created xsi:type="dcterms:W3CDTF">2021-03-30T14:17:29Z</dcterms:created>
  <dcterms:modified xsi:type="dcterms:W3CDTF">2024-01-12T06:24:59Z</dcterms:modified>
</cp:coreProperties>
</file>